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2400" windowWidth="15480" windowHeight="8760" tabRatio="623"/>
  </bookViews>
  <sheets>
    <sheet name="Yarış" sheetId="5" r:id="rId1"/>
    <sheet name="Trofe" sheetId="6" r:id="rId2"/>
  </sheets>
  <calcPr calcId="124519"/>
</workbook>
</file>

<file path=xl/calcChain.xml><?xml version="1.0" encoding="utf-8"?>
<calcChain xmlns="http://schemas.openxmlformats.org/spreadsheetml/2006/main">
  <c r="K33" i="5"/>
  <c r="K34"/>
  <c r="K35"/>
  <c r="K36"/>
  <c r="K37"/>
  <c r="K38"/>
  <c r="K39"/>
  <c r="K40"/>
  <c r="K32"/>
  <c r="E69" i="6"/>
  <c r="E68"/>
  <c r="E67"/>
  <c r="E61"/>
  <c r="E60"/>
  <c r="E59"/>
  <c r="E58"/>
  <c r="E57"/>
  <c r="E56"/>
  <c r="F56" s="1"/>
  <c r="E50"/>
  <c r="E49"/>
  <c r="E48"/>
  <c r="E47"/>
  <c r="E46"/>
  <c r="E45"/>
  <c r="E44"/>
  <c r="E43"/>
  <c r="E42"/>
  <c r="E41"/>
  <c r="F43" s="1"/>
  <c r="E35"/>
  <c r="E34"/>
  <c r="E33"/>
  <c r="E32"/>
  <c r="E31"/>
  <c r="F31" s="1"/>
  <c r="F30"/>
  <c r="E30"/>
  <c r="F29"/>
  <c r="E29"/>
  <c r="F28"/>
  <c r="E28"/>
  <c r="E22"/>
  <c r="E21"/>
  <c r="E20"/>
  <c r="E19"/>
  <c r="E18"/>
  <c r="E17"/>
  <c r="E16"/>
  <c r="E15"/>
  <c r="E14"/>
  <c r="E13"/>
  <c r="E12"/>
  <c r="E11"/>
  <c r="E10"/>
  <c r="E9"/>
  <c r="E8"/>
  <c r="E7"/>
  <c r="E6"/>
  <c r="F6" s="1"/>
  <c r="E5"/>
  <c r="F5" s="1"/>
  <c r="F41" l="1"/>
  <c r="F42"/>
  <c r="F44"/>
  <c r="F8"/>
  <c r="F7"/>
  <c r="F9"/>
  <c r="G22" i="5"/>
  <c r="H22" s="1"/>
  <c r="G28"/>
  <c r="H28" s="1"/>
  <c r="G25"/>
  <c r="H25" s="1"/>
  <c r="G26"/>
  <c r="H26" s="1"/>
  <c r="G24"/>
  <c r="H24" s="1"/>
  <c r="G23"/>
  <c r="H23" s="1"/>
  <c r="G27"/>
  <c r="H27" s="1"/>
  <c r="G9"/>
  <c r="H9" s="1"/>
  <c r="G16"/>
  <c r="H16" s="1"/>
  <c r="G12"/>
  <c r="H12" s="1"/>
  <c r="G11"/>
  <c r="H11" s="1"/>
  <c r="G8"/>
  <c r="H8" s="1"/>
  <c r="G7"/>
  <c r="H7" s="1"/>
  <c r="G10"/>
  <c r="H10" s="1"/>
  <c r="G6"/>
  <c r="H6" s="1"/>
  <c r="G18"/>
  <c r="H18" s="1"/>
  <c r="G13"/>
  <c r="H13" s="1"/>
  <c r="J13" s="1"/>
  <c r="G15"/>
  <c r="H15" s="1"/>
  <c r="G17"/>
  <c r="H17" s="1"/>
  <c r="G14"/>
  <c r="H14" s="1"/>
  <c r="G46"/>
  <c r="H46" s="1"/>
  <c r="G49"/>
  <c r="H49" s="1"/>
  <c r="M49" s="1"/>
  <c r="G44"/>
  <c r="H44" s="1"/>
  <c r="G48"/>
  <c r="H48" s="1"/>
  <c r="M48" s="1"/>
  <c r="G47"/>
  <c r="H47" s="1"/>
  <c r="G45"/>
  <c r="H45" s="1"/>
  <c r="M45" s="1"/>
  <c r="G55"/>
  <c r="H55" s="1"/>
  <c r="G53"/>
  <c r="H53" s="1"/>
  <c r="J53" s="1"/>
  <c r="G54"/>
  <c r="H54" s="1"/>
  <c r="G33"/>
  <c r="H33" s="1"/>
  <c r="G35"/>
  <c r="H35" s="1"/>
  <c r="G39"/>
  <c r="H39" s="1"/>
  <c r="M39" s="1"/>
  <c r="G40"/>
  <c r="H40" s="1"/>
  <c r="G36"/>
  <c r="H36" s="1"/>
  <c r="G32"/>
  <c r="H32" s="1"/>
  <c r="G38"/>
  <c r="H38" s="1"/>
  <c r="J38" s="1"/>
  <c r="G37"/>
  <c r="H37" s="1"/>
  <c r="G34"/>
  <c r="H34" s="1"/>
  <c r="J34" s="1"/>
  <c r="J28" l="1"/>
  <c r="M28"/>
  <c r="J16"/>
  <c r="M16"/>
  <c r="J35"/>
  <c r="M35"/>
  <c r="J23"/>
  <c r="M23"/>
  <c r="J7"/>
  <c r="M7"/>
  <c r="J6"/>
  <c r="M6"/>
  <c r="J17"/>
  <c r="M17"/>
  <c r="J11"/>
  <c r="M11"/>
  <c r="M13"/>
  <c r="J26"/>
  <c r="M26"/>
  <c r="J36"/>
  <c r="M36"/>
  <c r="J37"/>
  <c r="M37"/>
  <c r="J40"/>
  <c r="M40"/>
  <c r="J54"/>
  <c r="M54"/>
  <c r="M47"/>
  <c r="J47"/>
  <c r="J46"/>
  <c r="M46"/>
  <c r="M15"/>
  <c r="J15"/>
  <c r="M10"/>
  <c r="J10"/>
  <c r="M12"/>
  <c r="J12"/>
  <c r="M24"/>
  <c r="J24"/>
  <c r="M22"/>
  <c r="J22"/>
  <c r="J32"/>
  <c r="M32"/>
  <c r="M33"/>
  <c r="J33"/>
  <c r="M55"/>
  <c r="J55"/>
  <c r="K55" s="1"/>
  <c r="M44"/>
  <c r="N44" s="1"/>
  <c r="J44"/>
  <c r="M14"/>
  <c r="J14"/>
  <c r="M18"/>
  <c r="J18"/>
  <c r="M8"/>
  <c r="J8"/>
  <c r="M9"/>
  <c r="N9" s="1"/>
  <c r="J9"/>
  <c r="K9" s="1"/>
  <c r="M27"/>
  <c r="J27"/>
  <c r="M25"/>
  <c r="N28" s="1"/>
  <c r="J25"/>
  <c r="K25" s="1"/>
  <c r="K53"/>
  <c r="N48"/>
  <c r="N17"/>
  <c r="N11"/>
  <c r="K13"/>
  <c r="K7"/>
  <c r="K16"/>
  <c r="K26"/>
  <c r="M38"/>
  <c r="J39"/>
  <c r="M34"/>
  <c r="M53"/>
  <c r="N53" s="1"/>
  <c r="J45"/>
  <c r="J48"/>
  <c r="J49"/>
  <c r="N34" l="1"/>
  <c r="N36"/>
  <c r="N16"/>
  <c r="N35"/>
  <c r="K48"/>
  <c r="K27"/>
  <c r="K8"/>
  <c r="K18"/>
  <c r="K14"/>
  <c r="K44"/>
  <c r="N32"/>
  <c r="K28"/>
  <c r="K6"/>
  <c r="N49"/>
  <c r="N22"/>
  <c r="N24"/>
  <c r="N12"/>
  <c r="N10"/>
  <c r="N15"/>
  <c r="K46"/>
  <c r="N47"/>
  <c r="K54"/>
  <c r="L54" s="1"/>
  <c r="N25"/>
  <c r="N23"/>
  <c r="N26"/>
  <c r="N8"/>
  <c r="N6"/>
  <c r="N7"/>
  <c r="K49"/>
  <c r="K45"/>
  <c r="N38"/>
  <c r="L53"/>
  <c r="N27"/>
  <c r="N18"/>
  <c r="N14"/>
  <c r="N55"/>
  <c r="N33"/>
  <c r="N39"/>
  <c r="K23"/>
  <c r="K11"/>
  <c r="K17"/>
  <c r="N13"/>
  <c r="O13" s="1"/>
  <c r="P13" s="1"/>
  <c r="N45"/>
  <c r="K22"/>
  <c r="K24"/>
  <c r="K12"/>
  <c r="K10"/>
  <c r="K15"/>
  <c r="N46"/>
  <c r="K47"/>
  <c r="N54"/>
  <c r="O54" s="1"/>
  <c r="P54" s="1"/>
  <c r="N40"/>
  <c r="N37"/>
  <c r="O37" l="1"/>
  <c r="P37" s="1"/>
  <c r="L15"/>
  <c r="O46"/>
  <c r="P46" s="1"/>
  <c r="L34"/>
  <c r="L47"/>
  <c r="O17"/>
  <c r="P17" s="1"/>
  <c r="L16"/>
  <c r="L24"/>
  <c r="O27"/>
  <c r="P27" s="1"/>
  <c r="O28"/>
  <c r="P28" s="1"/>
  <c r="O40"/>
  <c r="P40" s="1"/>
  <c r="L12"/>
  <c r="L22"/>
  <c r="O45"/>
  <c r="P45" s="1"/>
  <c r="L17"/>
  <c r="L23"/>
  <c r="O39"/>
  <c r="P39" s="1"/>
  <c r="O55"/>
  <c r="P55" s="1"/>
  <c r="O14"/>
  <c r="P14" s="1"/>
  <c r="O9"/>
  <c r="P9" s="1"/>
  <c r="L38"/>
  <c r="O34"/>
  <c r="P34" s="1"/>
  <c r="L49"/>
  <c r="O7"/>
  <c r="P7" s="1"/>
  <c r="O8"/>
  <c r="P8" s="1"/>
  <c r="O23"/>
  <c r="P23" s="1"/>
  <c r="L37"/>
  <c r="L46"/>
  <c r="O10"/>
  <c r="P10" s="1"/>
  <c r="O24"/>
  <c r="P24" s="1"/>
  <c r="L36"/>
  <c r="L6"/>
  <c r="O32"/>
  <c r="P32" s="1"/>
  <c r="L55"/>
  <c r="L14"/>
  <c r="L8"/>
  <c r="L27"/>
  <c r="L35"/>
  <c r="O11"/>
  <c r="P11" s="1"/>
  <c r="L26"/>
  <c r="O53"/>
  <c r="P53" s="1"/>
  <c r="O36"/>
  <c r="P36" s="1"/>
  <c r="L10"/>
  <c r="L11"/>
  <c r="L32"/>
  <c r="O33"/>
  <c r="P33" s="1"/>
  <c r="O44"/>
  <c r="P44" s="1"/>
  <c r="O18"/>
  <c r="P18" s="1"/>
  <c r="L13"/>
  <c r="O38"/>
  <c r="P38" s="1"/>
  <c r="L45"/>
  <c r="L48"/>
  <c r="O6"/>
  <c r="P6" s="1"/>
  <c r="O26"/>
  <c r="P26" s="1"/>
  <c r="O25"/>
  <c r="P25" s="1"/>
  <c r="L40"/>
  <c r="O47"/>
  <c r="P47" s="1"/>
  <c r="O15"/>
  <c r="P15" s="1"/>
  <c r="O12"/>
  <c r="P12" s="1"/>
  <c r="O22"/>
  <c r="P22" s="1"/>
  <c r="O49"/>
  <c r="P49" s="1"/>
  <c r="L28"/>
  <c r="L33"/>
  <c r="L44"/>
  <c r="L18"/>
  <c r="L9"/>
  <c r="L25"/>
  <c r="O48"/>
  <c r="P48" s="1"/>
  <c r="L7"/>
  <c r="L39"/>
  <c r="O16"/>
  <c r="P16" s="1"/>
  <c r="O35"/>
  <c r="P35" s="1"/>
</calcChain>
</file>

<file path=xl/sharedStrings.xml><?xml version="1.0" encoding="utf-8"?>
<sst xmlns="http://schemas.openxmlformats.org/spreadsheetml/2006/main" count="364" uniqueCount="167">
  <si>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</si>
  <si>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</si>
  <si>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</si>
  <si>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</si>
  <si>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</si>
  <si>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</si>
  <si>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</si>
  <si>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</si>
  <si>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</si>
  <si>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</si>
  <si>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</si>
  <si>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</si>
  <si>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</si>
  <si>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</si>
  <si>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</si>
  <si>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</si>
  <si>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</si>
  <si>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Finiş Saati</t>
  </si>
  <si>
    <t>hh:mm:ss</t>
  </si>
  <si>
    <t>Geçen Süre</t>
  </si>
  <si>
    <t>saniye</t>
  </si>
  <si>
    <t>PROTOTYPE</t>
  </si>
  <si>
    <t>A 40 RC</t>
  </si>
  <si>
    <t>EASY TIGER</t>
  </si>
  <si>
    <t>IRC IV (TURUNCU) - [TCC 0,979 ve altı]</t>
  </si>
  <si>
    <t>OREL KALOMENİ/GÜNKUT AYVAZOĞLU</t>
  </si>
  <si>
    <t>FIRST 40</t>
  </si>
  <si>
    <t>FARR 30</t>
  </si>
  <si>
    <t>EMİN ALİ SİPAHİ</t>
  </si>
  <si>
    <t>MAT 1010</t>
  </si>
  <si>
    <t>MATRAK</t>
  </si>
  <si>
    <t>FIRST 35</t>
  </si>
  <si>
    <t>FIRST 34.7</t>
  </si>
  <si>
    <t>DENİZ YILMAZ</t>
  </si>
  <si>
    <t>ONE TONNER</t>
  </si>
  <si>
    <t>CAPRICORN</t>
  </si>
  <si>
    <t>ERDOĞAN SOYSAL</t>
  </si>
  <si>
    <t>QUATTRO</t>
  </si>
  <si>
    <t>FIRST 30</t>
  </si>
  <si>
    <t>TOLGA TUNÇER</t>
  </si>
  <si>
    <t>AZUREE 40</t>
  </si>
  <si>
    <t>FARR 40</t>
  </si>
  <si>
    <t>BÜLENT DEMİRCİOĞLU/BORA GÜMÜŞDAL</t>
  </si>
  <si>
    <t>ALVIMEDICA 2</t>
  </si>
  <si>
    <t>YARIŞ</t>
  </si>
  <si>
    <t xml:space="preserve">ALVIMEDICA  </t>
  </si>
  <si>
    <t>ILC 30 J&amp;V</t>
  </si>
  <si>
    <t>CEM BOZKURT/DOĞUKAN KANDEMİR</t>
  </si>
  <si>
    <t>ARÇELİK ALIZE</t>
  </si>
  <si>
    <t>SİNAN SÜMER/KEMAL MUSLUBAŞ</t>
  </si>
  <si>
    <t>GÜNEŞ SİGORTA - FALCON</t>
  </si>
  <si>
    <t>SHAK SHUKA</t>
  </si>
  <si>
    <t>HASAN UTKU ÇETİNER</t>
  </si>
  <si>
    <t>EFES ALIZE</t>
  </si>
  <si>
    <t>SİNAN SÜMER/KAAN DARNEL</t>
  </si>
  <si>
    <t>JUST FOR 4</t>
  </si>
  <si>
    <t>J 80 1.49</t>
  </si>
  <si>
    <t>HÜSEYİN OSMAN ÖZTÜRK/HALUK ÖZTÜRK</t>
  </si>
  <si>
    <t>ÖZCAN ÖZVERİM</t>
  </si>
  <si>
    <t>SİNAN SÜMER/HÜSEYİN AKÇA</t>
  </si>
  <si>
    <t>MOON&amp;STAR</t>
  </si>
  <si>
    <t>TURKCELL ALIZE</t>
  </si>
  <si>
    <t>SİNAN SÜMER</t>
  </si>
  <si>
    <t>05 EKİM 2013</t>
  </si>
  <si>
    <t>FARRFARA</t>
  </si>
  <si>
    <t>FARRFARA EKİBİ/ERHAN UZUN</t>
  </si>
  <si>
    <t>DUE</t>
  </si>
  <si>
    <t>BOLT 37</t>
  </si>
  <si>
    <t>HASİP GENCER/FEYYAZ YÜZATLI</t>
  </si>
  <si>
    <t>BORUSAN RACING ÇILGIN SİGMA</t>
  </si>
  <si>
    <t>CEM BOZKURT/KAAN İŞ</t>
  </si>
  <si>
    <t>7 BELA</t>
  </si>
  <si>
    <t>7 BELA ORTAKLAR/TANER HALAÇOĞLU</t>
  </si>
  <si>
    <t>ORION</t>
  </si>
  <si>
    <t>MAT 12</t>
  </si>
  <si>
    <t>VEDAT ÇALIK/ONUR TOK</t>
  </si>
  <si>
    <t>ARCORA - 4 KMS RC</t>
  </si>
  <si>
    <t>SHAKER</t>
  </si>
  <si>
    <t>J 122</t>
  </si>
  <si>
    <t>PINAR BUZLUK/HALUK BUZLUK</t>
  </si>
  <si>
    <t>FİKRET ELBİRLİK/NAZLI GİZEM ÖZSAYLIK</t>
  </si>
  <si>
    <t>PASSION II</t>
  </si>
  <si>
    <t>ERGÜN KARGALIOĞLU</t>
  </si>
  <si>
    <t>TAXI JR.</t>
  </si>
  <si>
    <t>MURAT KINAY</t>
  </si>
  <si>
    <t>BAHÇEŞEHİR ÜNİV. GOLDEN TOY</t>
  </si>
  <si>
    <t>BAHÇEŞEHİR ÜNİVERSİTESİ/ÖZER MERTCAN</t>
  </si>
  <si>
    <t>TCF</t>
  </si>
  <si>
    <t>KEYIF 60</t>
  </si>
  <si>
    <t>GRAND SOLEIL 45</t>
  </si>
  <si>
    <t>ELİF GÜMRÜK</t>
  </si>
  <si>
    <t>ORHAN ÖZDAŞ</t>
  </si>
  <si>
    <t>KOMET - CHEESE</t>
  </si>
  <si>
    <t>LEVENT ÖZYÜRÜK/LEVENT PEYNİRCİ</t>
  </si>
  <si>
    <t>FIRST 45</t>
  </si>
  <si>
    <t>EKER YAYIK AYRAN</t>
  </si>
  <si>
    <t xml:space="preserve">A 35 </t>
  </si>
  <si>
    <t>AHMET EKER</t>
  </si>
  <si>
    <t>i-Marine F 35</t>
  </si>
  <si>
    <t>EJDER VAROL/ONUR YAŞARLAR</t>
  </si>
  <si>
    <t xml:space="preserve">KEYİF  </t>
  </si>
  <si>
    <t>SUNFAST 3200</t>
  </si>
  <si>
    <t>MERİH BALTA/MEHMET BALTA</t>
  </si>
  <si>
    <t>PUMA HUNTER</t>
  </si>
  <si>
    <t>ERGÜN TÜRKER</t>
  </si>
  <si>
    <t>ALFASAIL PETEK</t>
  </si>
  <si>
    <t>CEVAT SATIR/ŞAHİN AKIN</t>
  </si>
  <si>
    <t xml:space="preserve">MAT 10 </t>
  </si>
  <si>
    <t>ADA PUPA ADRENALIN</t>
  </si>
  <si>
    <t>BENETEAU 361</t>
  </si>
  <si>
    <t>HAYRİ MURAT GÖKÇEN</t>
  </si>
  <si>
    <t>BOSCH ZIG ZAG</t>
  </si>
  <si>
    <t>WINGS-ECEMİZ</t>
  </si>
  <si>
    <t>KARIA 31</t>
  </si>
  <si>
    <t>SERDAR ERTÜRK</t>
  </si>
  <si>
    <t>MIKRO - CENOA</t>
  </si>
  <si>
    <t>FIRST 32</t>
  </si>
  <si>
    <t>CENOA SAILING/TARKAN AKDOĞAN</t>
  </si>
  <si>
    <t>AKFEN - LADY ANTIOCHE</t>
  </si>
  <si>
    <t>DUFOUR 30</t>
  </si>
  <si>
    <t>*ZEYNEP</t>
  </si>
  <si>
    <t>CAN ALTINOK</t>
  </si>
  <si>
    <t>*HEXAGON STUDIO TUZLU</t>
  </si>
  <si>
    <t>AZUREE 33</t>
  </si>
  <si>
    <t>GÖKHAN DAİ-MURAT ÖZKAN/KADİR SIĞINMIŞ</t>
  </si>
  <si>
    <t>*SİLK 1</t>
  </si>
  <si>
    <t>GALATASARAY YELKEN/CANER ÖZKAN</t>
  </si>
  <si>
    <t>YARIŞ KOMİTESİ BAŞKANI</t>
  </si>
  <si>
    <t>TAYK / SONBAHAR KUPASI I (MDK KUPASI) YAT YARIŞI</t>
  </si>
  <si>
    <t>DESTEK (BEYAZ)</t>
  </si>
  <si>
    <t>* Destek sınıfında spinnaker kullacak tekneler</t>
  </si>
  <si>
    <t xml:space="preserve">        </t>
  </si>
  <si>
    <t>TAYK / MODA DENİZ KULÜBÜ TROFESİ 2013 DEĞERLENDİRME TABLOSU</t>
  </si>
  <si>
    <t>YAT ADI</t>
  </si>
  <si>
    <t>MARMARA</t>
  </si>
  <si>
    <t>SONBAHAR KUPASI I</t>
  </si>
  <si>
    <t>TOPLAM</t>
  </si>
  <si>
    <t>SIRA</t>
  </si>
  <si>
    <t>KUPASI</t>
  </si>
  <si>
    <t>(MDK KUPASI)</t>
  </si>
  <si>
    <t>BORUSAN RACING-ÇILGIN SİGMA</t>
  </si>
  <si>
    <t>*</t>
  </si>
  <si>
    <t>MOON &amp; STAR</t>
  </si>
  <si>
    <t>GARANTI SAILING-FENERBAHÇE 1</t>
  </si>
  <si>
    <t>BOREAS - İZMİR YELKEN AKADEMİSİ</t>
  </si>
  <si>
    <t>ORIENT EXPRESS VI</t>
  </si>
  <si>
    <t>KIA-ACADIA 3</t>
  </si>
  <si>
    <t>KORZA</t>
  </si>
  <si>
    <t>KAYITLI YAT ADEDİ</t>
  </si>
  <si>
    <t>i-Marine  F 35</t>
  </si>
  <si>
    <t>KEYİF 60</t>
  </si>
  <si>
    <t>F 35 EXP.-HEDEF YELKEN-ERGO</t>
  </si>
  <si>
    <t>PUMA-HUNTER</t>
  </si>
  <si>
    <t>ALVIMEDICA</t>
  </si>
  <si>
    <t>KEYİF</t>
  </si>
  <si>
    <t>VOLVO CARS - KEYFİM 3,5</t>
  </si>
  <si>
    <t>AKFEN-LADY ANTIOCHE</t>
  </si>
  <si>
    <t>BOSCH ZİGZAG</t>
  </si>
  <si>
    <t>WINGS ECEMİZ</t>
  </si>
  <si>
    <t>MİKRO CENOA</t>
  </si>
  <si>
    <t>DESTEK (BORDO)</t>
  </si>
  <si>
    <t>TURUNCU : DNS, OCS, DNF, RET, DSQ, DNE, DGM, BFD TEKNELERİN PUANI</t>
  </si>
  <si>
    <t>PEMBE RENK : KAYIT VEREN ANCAK START ALANINA GELMEYEN TEKNELERİN PUANI (DNC)</t>
  </si>
  <si>
    <t>YEŞİL RENK : KAYIT VERMEMİŞ TEKNELERİN PUANI (Yarış İlanları Madde 14.3)</t>
  </si>
  <si>
    <r>
      <t xml:space="preserve">*  </t>
    </r>
    <r>
      <rPr>
        <b/>
        <sz val="9"/>
        <color indexed="12"/>
        <rFont val="Arial Tur"/>
        <charset val="162"/>
      </rPr>
      <t>Yarış İlanları Madde 14.3 gereği DEĞERLENDİRME DIŞI OLAN TEKNELER</t>
    </r>
  </si>
  <si>
    <t xml:space="preserve">5 EKİM 2013, Saat: </t>
  </si>
  <si>
    <t>05 EKİM 2013 Saat: 15:00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</si>
</sst>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h:mm"/>
    <numFmt numFmtId="168" formatCode="hh:mm:ss;@"/>
  </numFmts>
  <fonts count="37">
    <font>
      <sz val="10"/>
      <name val="Arial"/>
      <charset val="162"/>
    </font>
    <font>
      <b/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11"/>
      <name val="Arial Tur"/>
      <family val="2"/>
      <charset val="162"/>
    </font>
    <font>
      <b/>
      <sz val="9"/>
      <name val="Arial Tur"/>
      <charset val="162"/>
    </font>
    <font>
      <sz val="8"/>
      <name val="Arial Tur"/>
      <charset val="162"/>
    </font>
    <font>
      <sz val="10"/>
      <name val="Arial"/>
      <charset val="162"/>
    </font>
    <font>
      <b/>
      <sz val="8"/>
      <name val="Arial Tur"/>
      <family val="2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b/>
      <sz val="12"/>
      <name val="Arial"/>
      <family val="2"/>
    </font>
    <font>
      <sz val="10"/>
      <name val="Arial"/>
      <family val="2"/>
      <charset val="162"/>
    </font>
    <font>
      <b/>
      <sz val="14"/>
      <name val="Arial"/>
      <family val="2"/>
    </font>
    <font>
      <sz val="10"/>
      <color indexed="10"/>
      <name val="Arial"/>
      <charset val="162"/>
    </font>
    <font>
      <b/>
      <sz val="8"/>
      <name val="Arial"/>
      <family val="2"/>
      <charset val="162"/>
    </font>
    <font>
      <b/>
      <sz val="8"/>
      <color indexed="12"/>
      <name val="Arial"/>
      <family val="2"/>
      <charset val="162"/>
    </font>
    <font>
      <b/>
      <sz val="9"/>
      <name val="Arial"/>
      <family val="2"/>
    </font>
    <font>
      <b/>
      <sz val="9"/>
      <color indexed="12"/>
      <name val="Arial"/>
      <family val="2"/>
      <charset val="162"/>
    </font>
    <font>
      <b/>
      <sz val="9"/>
      <color indexed="17"/>
      <name val="Arial Tur"/>
      <charset val="162"/>
    </font>
    <font>
      <b/>
      <sz val="9"/>
      <color indexed="53"/>
      <name val="Arial Tur"/>
      <charset val="162"/>
    </font>
    <font>
      <sz val="8"/>
      <name val="Arial"/>
      <charset val="162"/>
    </font>
    <font>
      <sz val="8"/>
      <name val="Times New Roman"/>
      <family val="1"/>
    </font>
    <font>
      <b/>
      <sz val="9"/>
      <color indexed="8"/>
      <name val="Arial Tur"/>
      <charset val="162"/>
    </font>
    <font>
      <b/>
      <sz val="9"/>
      <name val="Arial Tur"/>
      <family val="2"/>
      <charset val="162"/>
    </font>
    <font>
      <b/>
      <sz val="9"/>
      <color indexed="14"/>
      <name val="Arial Tur"/>
      <charset val="162"/>
    </font>
    <font>
      <b/>
      <sz val="10"/>
      <color indexed="12"/>
      <name val="Arial"/>
      <family val="2"/>
    </font>
    <font>
      <b/>
      <sz val="9"/>
      <color indexed="53"/>
      <name val="Arial Tur"/>
      <family val="2"/>
      <charset val="162"/>
    </font>
    <font>
      <sz val="10"/>
      <color indexed="19"/>
      <name val="Arial Tur"/>
      <family val="2"/>
      <charset val="162"/>
    </font>
    <font>
      <sz val="8"/>
      <color indexed="19"/>
      <name val="Arial"/>
      <family val="2"/>
      <charset val="162"/>
    </font>
    <font>
      <sz val="10"/>
      <color indexed="14"/>
      <name val="Arial Tur"/>
      <family val="2"/>
      <charset val="162"/>
    </font>
    <font>
      <sz val="10"/>
      <color indexed="17"/>
      <name val="Arial Tur"/>
      <family val="2"/>
      <charset val="162"/>
    </font>
    <font>
      <b/>
      <sz val="9"/>
      <color indexed="17"/>
      <name val="Arial"/>
      <family val="2"/>
    </font>
    <font>
      <b/>
      <sz val="10"/>
      <color indexed="12"/>
      <name val="Arial Tur"/>
      <charset val="162"/>
    </font>
    <font>
      <b/>
      <sz val="9"/>
      <color indexed="12"/>
      <name val="Arial Tur"/>
      <charset val="162"/>
    </font>
    <font>
      <sz val="10"/>
      <color indexed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68" fontId="2" fillId="0" borderId="1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21" fontId="2" fillId="0" borderId="3" xfId="0" applyNumberFormat="1" applyFont="1" applyFill="1" applyBorder="1" applyAlignment="1" applyProtection="1">
      <alignment horizontal="center"/>
    </xf>
    <xf numFmtId="1" fontId="2" fillId="0" borderId="3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21" fontId="2" fillId="0" borderId="3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0" xfId="0" applyNumberFormat="1"/>
    <xf numFmtId="168" fontId="2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8" fillId="0" borderId="0" xfId="0" applyFont="1"/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2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21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20" fontId="4" fillId="0" borderId="0" xfId="0" applyNumberFormat="1" applyFont="1" applyFill="1" applyBorder="1"/>
    <xf numFmtId="166" fontId="6" fillId="2" borderId="4" xfId="0" applyNumberFormat="1" applyFont="1" applyFill="1" applyBorder="1" applyAlignment="1" applyProtection="1">
      <alignment horizontal="center"/>
      <protection locked="0"/>
    </xf>
    <xf numFmtId="166" fontId="6" fillId="2" borderId="5" xfId="0" applyNumberFormat="1" applyFont="1" applyFill="1" applyBorder="1" applyAlignment="1" applyProtection="1">
      <alignment horizontal="center"/>
      <protection locked="0"/>
    </xf>
    <xf numFmtId="166" fontId="6" fillId="0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6" fontId="6" fillId="2" borderId="3" xfId="0" applyNumberFormat="1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center"/>
      <protection locked="0"/>
    </xf>
    <xf numFmtId="166" fontId="6" fillId="0" borderId="3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8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164" fontId="16" fillId="0" borderId="13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" fontId="18" fillId="0" borderId="3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0" fontId="19" fillId="0" borderId="16" xfId="0" applyFont="1" applyFill="1" applyBorder="1" applyAlignment="1" applyProtection="1">
      <alignment horizontal="center"/>
    </xf>
    <xf numFmtId="0" fontId="3" fillId="2" borderId="17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 applyProtection="1">
      <alignment horizontal="center"/>
    </xf>
    <xf numFmtId="164" fontId="20" fillId="0" borderId="3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164" fontId="20" fillId="0" borderId="2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22" fillId="0" borderId="0" xfId="0" applyFont="1" applyFill="1"/>
    <xf numFmtId="0" fontId="3" fillId="0" borderId="11" xfId="0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>
      <alignment horizontal="center"/>
    </xf>
    <xf numFmtId="164" fontId="23" fillId="0" borderId="23" xfId="0" applyNumberFormat="1" applyFont="1" applyFill="1" applyBorder="1" applyAlignment="1">
      <alignment horizontal="center"/>
    </xf>
    <xf numFmtId="0" fontId="23" fillId="0" borderId="24" xfId="0" applyFont="1" applyFill="1" applyBorder="1"/>
    <xf numFmtId="0" fontId="15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1" fontId="24" fillId="0" borderId="3" xfId="0" applyNumberFormat="1" applyFont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 applyProtection="1">
      <alignment horizontal="center"/>
    </xf>
    <xf numFmtId="164" fontId="18" fillId="0" borderId="29" xfId="0" applyNumberFormat="1" applyFont="1" applyFill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0" fontId="3" fillId="0" borderId="30" xfId="0" applyFont="1" applyFill="1" applyBorder="1" applyAlignment="1" applyProtection="1">
      <alignment horizontal="center"/>
      <protection locked="0"/>
    </xf>
    <xf numFmtId="164" fontId="26" fillId="0" borderId="3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7" fillId="0" borderId="22" xfId="0" applyFont="1" applyFill="1" applyBorder="1" applyAlignment="1" applyProtection="1">
      <alignment horizontal="center"/>
    </xf>
    <xf numFmtId="164" fontId="6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64" fontId="18" fillId="0" borderId="32" xfId="0" applyNumberFormat="1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0" fillId="0" borderId="0" xfId="0" applyFill="1" applyBorder="1"/>
    <xf numFmtId="0" fontId="22" fillId="0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 locked="0"/>
    </xf>
    <xf numFmtId="1" fontId="6" fillId="0" borderId="21" xfId="0" applyNumberFormat="1" applyFont="1" applyBorder="1" applyAlignment="1">
      <alignment horizontal="center"/>
    </xf>
    <xf numFmtId="164" fontId="18" fillId="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164" fontId="16" fillId="0" borderId="11" xfId="0" applyNumberFormat="1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164" fontId="6" fillId="0" borderId="34" xfId="0" applyNumberFormat="1" applyFont="1" applyBorder="1" applyAlignment="1" applyProtection="1">
      <alignment horizontal="center"/>
    </xf>
    <xf numFmtId="1" fontId="18" fillId="0" borderId="9" xfId="0" applyNumberFormat="1" applyFont="1" applyFill="1" applyBorder="1" applyAlignment="1">
      <alignment horizontal="center"/>
    </xf>
    <xf numFmtId="164" fontId="18" fillId="0" borderId="8" xfId="0" applyNumberFormat="1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/>
    </xf>
    <xf numFmtId="0" fontId="7" fillId="2" borderId="18" xfId="0" applyFont="1" applyFill="1" applyBorder="1" applyAlignment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1" fontId="18" fillId="0" borderId="6" xfId="0" applyNumberFormat="1" applyFont="1" applyFill="1" applyBorder="1" applyAlignment="1">
      <alignment horizontal="center"/>
    </xf>
    <xf numFmtId="164" fontId="6" fillId="0" borderId="35" xfId="0" applyNumberFormat="1" applyFont="1" applyBorder="1" applyAlignment="1" applyProtection="1">
      <alignment horizontal="center"/>
    </xf>
    <xf numFmtId="1" fontId="18" fillId="0" borderId="35" xfId="0" applyNumberFormat="1" applyFont="1" applyFill="1" applyBorder="1" applyAlignment="1">
      <alignment horizontal="center"/>
    </xf>
    <xf numFmtId="164" fontId="18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8" fillId="0" borderId="0" xfId="0" applyNumberFormat="1" applyFont="1" applyFill="1" applyAlignment="1">
      <alignment horizontal="left"/>
    </xf>
    <xf numFmtId="164" fontId="29" fillId="0" borderId="0" xfId="0" applyNumberFormat="1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2" fontId="26" fillId="0" borderId="0" xfId="0" applyNumberFormat="1" applyFont="1" applyFill="1" applyAlignment="1">
      <alignment horizontal="left"/>
    </xf>
    <xf numFmtId="164" fontId="31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164" fontId="32" fillId="0" borderId="0" xfId="0" applyNumberFormat="1" applyFont="1" applyFill="1" applyAlignment="1">
      <alignment horizontal="left"/>
    </xf>
    <xf numFmtId="164" fontId="32" fillId="0" borderId="0" xfId="0" applyNumberFormat="1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Alignment="1">
      <alignment horizontal="center"/>
    </xf>
    <xf numFmtId="0" fontId="3" fillId="0" borderId="0" xfId="0" applyFont="1" applyBorder="1"/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18442" name="Text Box 10"/>
        <xdr:cNvSpPr txBox="1">
          <a:spLocks noChangeArrowheads="1"/>
        </xdr:cNvSpPr>
      </xdr:nvSpPr>
      <xdr:spPr bwMode="auto">
        <a:xfrm>
          <a:off x="409575" y="838200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18457" name="Text Box 25"/>
        <xdr:cNvSpPr txBox="1">
          <a:spLocks noChangeArrowheads="1"/>
        </xdr:cNvSpPr>
      </xdr:nvSpPr>
      <xdr:spPr bwMode="auto">
        <a:xfrm>
          <a:off x="409575" y="85248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2" name="Text Box 25"/>
        <xdr:cNvSpPr txBox="1">
          <a:spLocks noChangeArrowheads="1"/>
        </xdr:cNvSpPr>
      </xdr:nvSpPr>
      <xdr:spPr bwMode="auto">
        <a:xfrm>
          <a:off x="409575" y="85248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28575</xdr:colOff>
      <xdr:row>22</xdr:row>
      <xdr:rowOff>0</xdr:rowOff>
    </xdr:to>
    <xdr:sp macro="" textlink="">
      <xdr:nvSpPr>
        <xdr:cNvPr id="3" name="Text Box 25"/>
        <xdr:cNvSpPr txBox="1">
          <a:spLocks noChangeArrowheads="1"/>
        </xdr:cNvSpPr>
      </xdr:nvSpPr>
      <xdr:spPr bwMode="auto">
        <a:xfrm>
          <a:off x="409575" y="852487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409575" y="12477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409575" y="12477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8445" name="Text Box 13"/>
        <xdr:cNvSpPr txBox="1">
          <a:spLocks noChangeArrowheads="1"/>
        </xdr:cNvSpPr>
      </xdr:nvSpPr>
      <xdr:spPr bwMode="auto">
        <a:xfrm>
          <a:off x="409575" y="12668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18446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8447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8460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18461" name="Text Box 29"/>
        <xdr:cNvSpPr txBox="1">
          <a:spLocks noChangeArrowheads="1"/>
        </xdr:cNvSpPr>
      </xdr:nvSpPr>
      <xdr:spPr bwMode="auto">
        <a:xfrm>
          <a:off x="409575" y="12477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18462" name="Text Box 30"/>
        <xdr:cNvSpPr txBox="1">
          <a:spLocks noChangeArrowheads="1"/>
        </xdr:cNvSpPr>
      </xdr:nvSpPr>
      <xdr:spPr bwMode="auto">
        <a:xfrm>
          <a:off x="409575" y="12477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28575</xdr:colOff>
      <xdr:row>54</xdr:row>
      <xdr:rowOff>0</xdr:rowOff>
    </xdr:to>
    <xdr:sp macro="" textlink="">
      <xdr:nvSpPr>
        <xdr:cNvPr id="9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352425</xdr:colOff>
      <xdr:row>54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09575" y="139922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</xdr:col>
      <xdr:colOff>28575</xdr:colOff>
      <xdr:row>55</xdr:row>
      <xdr:rowOff>0</xdr:rowOff>
    </xdr:to>
    <xdr:sp macro="" textlink="">
      <xdr:nvSpPr>
        <xdr:cNvPr id="10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52</xdr:row>
      <xdr:rowOff>4233</xdr:rowOff>
    </xdr:from>
    <xdr:to>
      <xdr:col>1</xdr:col>
      <xdr:colOff>28575</xdr:colOff>
      <xdr:row>52</xdr:row>
      <xdr:rowOff>4233</xdr:rowOff>
    </xdr:to>
    <xdr:sp macro="" textlink="">
      <xdr:nvSpPr>
        <xdr:cNvPr id="1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55</xdr:row>
      <xdr:rowOff>4233</xdr:rowOff>
    </xdr:from>
    <xdr:to>
      <xdr:col>1</xdr:col>
      <xdr:colOff>28575</xdr:colOff>
      <xdr:row>55</xdr:row>
      <xdr:rowOff>4233</xdr:rowOff>
    </xdr:to>
    <xdr:sp macro="" textlink="">
      <xdr:nvSpPr>
        <xdr:cNvPr id="12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53</xdr:row>
      <xdr:rowOff>159641</xdr:rowOff>
    </xdr:from>
    <xdr:to>
      <xdr:col>1</xdr:col>
      <xdr:colOff>28575</xdr:colOff>
      <xdr:row>53</xdr:row>
      <xdr:rowOff>159641</xdr:rowOff>
    </xdr:to>
    <xdr:sp macro="" textlink="">
      <xdr:nvSpPr>
        <xdr:cNvPr id="24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13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14" name="Text Box 24"/>
        <xdr:cNvSpPr txBox="1">
          <a:spLocks noChangeArrowheads="1"/>
        </xdr:cNvSpPr>
      </xdr:nvSpPr>
      <xdr:spPr bwMode="auto">
        <a:xfrm>
          <a:off x="409575" y="12477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409575" y="12477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09575" y="12668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409575" y="124777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409575" y="12477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409575" y="12287250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409575" y="122872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409575" y="12858750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352425</xdr:colOff>
      <xdr:row>48</xdr:row>
      <xdr:rowOff>0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409575" y="139922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45</xdr:row>
      <xdr:rowOff>4233</xdr:rowOff>
    </xdr:from>
    <xdr:to>
      <xdr:col>1</xdr:col>
      <xdr:colOff>28575</xdr:colOff>
      <xdr:row>45</xdr:row>
      <xdr:rowOff>4233</xdr:rowOff>
    </xdr:to>
    <xdr:sp macro="" textlink="">
      <xdr:nvSpPr>
        <xdr:cNvPr id="30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4233</xdr:rowOff>
    </xdr:from>
    <xdr:to>
      <xdr:col>1</xdr:col>
      <xdr:colOff>28575</xdr:colOff>
      <xdr:row>47</xdr:row>
      <xdr:rowOff>4233</xdr:rowOff>
    </xdr:to>
    <xdr:sp macro="" textlink="">
      <xdr:nvSpPr>
        <xdr:cNvPr id="31" name="Text Box 45"/>
        <xdr:cNvSpPr txBox="1">
          <a:spLocks noChangeArrowheads="1"/>
        </xdr:cNvSpPr>
      </xdr:nvSpPr>
      <xdr:spPr bwMode="auto">
        <a:xfrm>
          <a:off x="609600" y="109061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44</xdr:row>
      <xdr:rowOff>7241</xdr:rowOff>
    </xdr:from>
    <xdr:to>
      <xdr:col>1</xdr:col>
      <xdr:colOff>28575</xdr:colOff>
      <xdr:row>44</xdr:row>
      <xdr:rowOff>7241</xdr:rowOff>
    </xdr:to>
    <xdr:sp macro="" textlink="">
      <xdr:nvSpPr>
        <xdr:cNvPr id="2080" name="Text Box 45"/>
        <xdr:cNvSpPr txBox="1">
          <a:spLocks noChangeArrowheads="1"/>
        </xdr:cNvSpPr>
      </xdr:nvSpPr>
      <xdr:spPr bwMode="auto">
        <a:xfrm>
          <a:off x="409575" y="9484616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6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7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8" name="Text 3"/>
        <xdr:cNvSpPr txBox="1">
          <a:spLocks noChangeArrowheads="1"/>
        </xdr:cNvSpPr>
      </xdr:nvSpPr>
      <xdr:spPr bwMode="auto">
        <a:xfrm>
          <a:off x="6019800" y="99155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9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1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2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3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4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5" name="Text 3"/>
        <xdr:cNvSpPr txBox="1">
          <a:spLocks noChangeArrowheads="1"/>
        </xdr:cNvSpPr>
      </xdr:nvSpPr>
      <xdr:spPr bwMode="auto">
        <a:xfrm>
          <a:off x="47625" y="9915525"/>
          <a:ext cx="342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0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6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7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8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9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25" name="Text Box 16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29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0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1" name="Text Box 22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2" name="Text Box 2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3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5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6" name="Text Box 31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7" name="Text Box 3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8" name="Text Box 36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39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0" name="Text 3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1" name="Text Box 51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0</xdr:col>
      <xdr:colOff>47625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2" name="Text Box 52"/>
        <xdr:cNvSpPr txBox="1">
          <a:spLocks noChangeArrowheads="1"/>
        </xdr:cNvSpPr>
      </xdr:nvSpPr>
      <xdr:spPr bwMode="auto">
        <a:xfrm>
          <a:off x="47625" y="11858625"/>
          <a:ext cx="371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3" name="Text Box 5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4" name="Text Box 5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45" name="Text Box 55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6" name="Text Box 56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47" name="Text Box 57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8" name="Text Box 5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49" name="Text Box 5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50" name="Text Box 60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1" name="Text Box 61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2" name="Text Box 62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54" name="Text Box 29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5" name="Text Box 30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56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8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0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3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64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6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7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8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70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2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5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6" name="Text Box 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8" name="Text Box 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79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0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3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84" name="Text Box 29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5" name="Text Box 30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6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89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90" name="Text Box 29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1" name="Text Box 30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92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4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5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6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7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99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0" name="Text Box 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1" name="Text Box 2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02" name="Text Box 2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3" name="Text Box 2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4" name="Text Box 1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7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08" name="Text Box 29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09" name="Text Box 30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2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13" name="Text Box 14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4" name="Text Box 1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5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7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8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19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0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1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2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3" name="Text Box 2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4" name="Metin 16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5" name="Metin 166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6" name="Metin 167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7" name="Metin 16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8" name="Metin 16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29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1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2" name="Metin 173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3" name="Metin 174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4" name="Metin 17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5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7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390525" y="11858625"/>
          <a:ext cx="352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39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40" name="Metin 188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41" name="Metin 189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 macro="" textlink="">
      <xdr:nvSpPr>
        <xdr:cNvPr id="142" name="Text Box 45"/>
        <xdr:cNvSpPr txBox="1">
          <a:spLocks noChangeArrowheads="1"/>
        </xdr:cNvSpPr>
      </xdr:nvSpPr>
      <xdr:spPr bwMode="auto">
        <a:xfrm>
          <a:off x="390525" y="11858625"/>
          <a:ext cx="28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r-TR" sz="1000" b="1" i="0" strike="noStrike">
              <a:solidFill>
                <a:srgbClr val="000000"/>
              </a:solidFill>
              <a:latin typeface="Arial Tur"/>
            </a:rPr>
            <a:t>DESTEK</a:t>
          </a:r>
        </a:p>
        <a:p>
          <a:pPr algn="l" rtl="1">
            <a:defRPr sz="1000"/>
          </a:pPr>
          <a:r>
            <a:rPr lang="tr-TR" sz="1200" b="1" i="0" strike="noStrike">
              <a:solidFill>
                <a:srgbClr val="000000"/>
              </a:solidFill>
              <a:latin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showGridLines="0" tabSelected="1" topLeftCell="B1" workbookViewId="0"/>
  </sheetViews>
  <sheetFormatPr defaultRowHeight="12.75"/>
  <cols>
    <col min="1" max="1" width="5.140625" customWidth="1"/>
    <col min="2" max="2" width="8.140625" customWidth="1"/>
    <col min="3" max="3" width="29.28515625" customWidth="1"/>
    <col min="4" max="4" width="15" customWidth="1"/>
    <col min="5" max="5" width="36.5703125" customWidth="1"/>
    <col min="6" max="6" width="8.7109375" style="43" customWidth="1"/>
    <col min="7" max="7" width="8.5703125" customWidth="1"/>
    <col min="8" max="8" width="7.7109375" customWidth="1"/>
    <col min="9" max="9" width="6.140625" customWidth="1"/>
    <col min="10" max="10" width="8.28515625" customWidth="1"/>
    <col min="11" max="11" width="4.7109375" customWidth="1"/>
    <col min="12" max="12" width="4.85546875" customWidth="1"/>
    <col min="13" max="13" width="7.5703125" customWidth="1"/>
    <col min="14" max="14" width="4.7109375" customWidth="1"/>
    <col min="15" max="15" width="4.85546875" customWidth="1"/>
    <col min="16" max="16" width="6.7109375" style="32" customWidth="1"/>
  </cols>
  <sheetData>
    <row r="1" spans="1:16">
      <c r="A1" s="7"/>
      <c r="E1" s="49" t="s">
        <v>128</v>
      </c>
      <c r="F1" s="8"/>
      <c r="G1" s="7"/>
      <c r="H1" s="7"/>
      <c r="I1" s="8"/>
      <c r="J1" s="8"/>
      <c r="K1" s="8"/>
      <c r="L1" s="8"/>
      <c r="M1" s="8"/>
      <c r="N1" s="8"/>
      <c r="O1" s="8"/>
      <c r="P1" s="22"/>
    </row>
    <row r="2" spans="1:16">
      <c r="A2" s="7"/>
      <c r="E2" s="44" t="s">
        <v>63</v>
      </c>
      <c r="F2" s="8"/>
      <c r="G2" s="7"/>
      <c r="H2" s="7"/>
      <c r="I2" s="8"/>
      <c r="J2" s="8"/>
      <c r="K2" s="8"/>
      <c r="L2" s="8"/>
      <c r="M2" s="8"/>
      <c r="N2" s="8"/>
      <c r="O2" s="8"/>
      <c r="P2" s="22"/>
    </row>
    <row r="3" spans="1:16" ht="12.95" customHeight="1">
      <c r="A3" s="3" t="s">
        <v>16</v>
      </c>
      <c r="E3" s="5"/>
      <c r="F3" s="5"/>
      <c r="G3" s="9" t="s">
        <v>6</v>
      </c>
      <c r="H3" s="2">
        <v>0.46875</v>
      </c>
      <c r="I3" s="10"/>
      <c r="J3" s="11"/>
      <c r="K3" s="12"/>
      <c r="L3" s="5"/>
      <c r="M3" s="12"/>
      <c r="N3" s="12"/>
      <c r="O3" s="5"/>
      <c r="P3" s="28"/>
    </row>
    <row r="4" spans="1:16" ht="12" customHeight="1">
      <c r="A4" s="7"/>
      <c r="B4" s="23" t="s">
        <v>10</v>
      </c>
      <c r="C4" s="75" t="s">
        <v>9</v>
      </c>
      <c r="D4" s="77" t="s">
        <v>8</v>
      </c>
      <c r="E4" s="77" t="s">
        <v>15</v>
      </c>
      <c r="F4" s="13" t="s">
        <v>17</v>
      </c>
      <c r="G4" s="79" t="s">
        <v>19</v>
      </c>
      <c r="H4" s="80"/>
      <c r="I4" s="81" t="s">
        <v>0</v>
      </c>
      <c r="J4" s="72" t="s">
        <v>1</v>
      </c>
      <c r="K4" s="73"/>
      <c r="L4" s="74"/>
      <c r="M4" s="72" t="s">
        <v>2</v>
      </c>
      <c r="N4" s="73"/>
      <c r="O4" s="74"/>
      <c r="P4" s="29" t="s">
        <v>44</v>
      </c>
    </row>
    <row r="5" spans="1:16" ht="12" customHeight="1">
      <c r="A5" s="7"/>
      <c r="B5" s="24" t="s">
        <v>11</v>
      </c>
      <c r="C5" s="76"/>
      <c r="D5" s="83"/>
      <c r="E5" s="83"/>
      <c r="F5" s="42" t="s">
        <v>18</v>
      </c>
      <c r="G5" s="14" t="s">
        <v>18</v>
      </c>
      <c r="H5" s="15" t="s">
        <v>20</v>
      </c>
      <c r="I5" s="82"/>
      <c r="J5" s="16" t="s">
        <v>3</v>
      </c>
      <c r="K5" s="16" t="s">
        <v>4</v>
      </c>
      <c r="L5" s="17" t="s">
        <v>5</v>
      </c>
      <c r="M5" s="16" t="s">
        <v>3</v>
      </c>
      <c r="N5" s="16" t="s">
        <v>4</v>
      </c>
      <c r="O5" s="17" t="s">
        <v>5</v>
      </c>
      <c r="P5" s="30" t="s">
        <v>12</v>
      </c>
    </row>
    <row r="6" spans="1:16" ht="12.95" customHeight="1">
      <c r="A6" s="7"/>
      <c r="B6" s="24">
        <v>480</v>
      </c>
      <c r="C6" s="54" t="s">
        <v>43</v>
      </c>
      <c r="D6" s="55" t="s">
        <v>41</v>
      </c>
      <c r="E6" s="55" t="s">
        <v>70</v>
      </c>
      <c r="F6" s="1">
        <v>0.57259259259259265</v>
      </c>
      <c r="G6" s="18">
        <f>IF(F6&gt;H$3,F6-H$3,F6+24-H$3)</f>
        <v>0.10384259259259265</v>
      </c>
      <c r="H6" s="19">
        <f>HOUR(G6)*60*60+MINUTE(G6)*60+SECOND(G6)</f>
        <v>8972</v>
      </c>
      <c r="I6" s="51">
        <v>1.161</v>
      </c>
      <c r="J6" s="19">
        <f>H6*I6</f>
        <v>10416.492</v>
      </c>
      <c r="K6" s="20">
        <f>RANK( J6, J$6:J$18,1)</f>
        <v>1</v>
      </c>
      <c r="L6" s="20">
        <f>RANK( K6, K$6:K$18,1)</f>
        <v>1</v>
      </c>
      <c r="M6" s="19">
        <f>H6*I6</f>
        <v>10416.492</v>
      </c>
      <c r="N6" s="20">
        <f>RANK( M6, M$6:M$18,1)</f>
        <v>1</v>
      </c>
      <c r="O6" s="20">
        <f>RANK( N6, N$6:N$18,1)</f>
        <v>1</v>
      </c>
      <c r="P6" s="31">
        <f>O6*1</f>
        <v>1</v>
      </c>
    </row>
    <row r="7" spans="1:16" ht="12.95" customHeight="1">
      <c r="A7" s="7"/>
      <c r="B7" s="24">
        <v>2040</v>
      </c>
      <c r="C7" s="54" t="s">
        <v>66</v>
      </c>
      <c r="D7" s="55" t="s">
        <v>67</v>
      </c>
      <c r="E7" s="55" t="s">
        <v>68</v>
      </c>
      <c r="F7" s="1">
        <v>0.5722800925925926</v>
      </c>
      <c r="G7" s="18">
        <f>IF(F7&gt;H$3,F7-H$3,F7+24-H$3)</f>
        <v>0.1035300925925926</v>
      </c>
      <c r="H7" s="19">
        <f>HOUR(G7)*60*60+MINUTE(G7)*60+SECOND(G7)</f>
        <v>8945</v>
      </c>
      <c r="I7" s="51">
        <v>1.1679999999999999</v>
      </c>
      <c r="J7" s="19">
        <f>H7*I7</f>
        <v>10447.76</v>
      </c>
      <c r="K7" s="20">
        <f>RANK( J7, J$6:J$18,1)</f>
        <v>2</v>
      </c>
      <c r="L7" s="20">
        <f>RANK( K7, K$6:K$18,1)</f>
        <v>2</v>
      </c>
      <c r="M7" s="19">
        <f>H7*I7</f>
        <v>10447.76</v>
      </c>
      <c r="N7" s="20">
        <f>RANK( M7, M$6:M$18,1)</f>
        <v>2</v>
      </c>
      <c r="O7" s="20">
        <f>RANK( N7, N$6:N$18,1)</f>
        <v>2</v>
      </c>
      <c r="P7" s="31">
        <f>O7*1</f>
        <v>2</v>
      </c>
    </row>
    <row r="8" spans="1:16" ht="12.95" customHeight="1">
      <c r="A8" s="7"/>
      <c r="B8" s="24">
        <v>13131</v>
      </c>
      <c r="C8" s="54" t="s">
        <v>64</v>
      </c>
      <c r="D8" s="55" t="s">
        <v>41</v>
      </c>
      <c r="E8" s="55" t="s">
        <v>65</v>
      </c>
      <c r="F8" s="1">
        <v>0.5723611111111111</v>
      </c>
      <c r="G8" s="18">
        <f>IF(F8&gt;H$3,F8-H$3,F8+24-H$3)</f>
        <v>0.1036111111111111</v>
      </c>
      <c r="H8" s="19">
        <f>HOUR(G8)*60*60+MINUTE(G8)*60+SECOND(G8)</f>
        <v>8952</v>
      </c>
      <c r="I8" s="51">
        <v>1.169</v>
      </c>
      <c r="J8" s="19">
        <f>H8*I8</f>
        <v>10464.888000000001</v>
      </c>
      <c r="K8" s="20">
        <f>RANK( J8, J$6:J$18,1)</f>
        <v>3</v>
      </c>
      <c r="L8" s="20">
        <f>RANK( K8, K$6:K$18,1)</f>
        <v>3</v>
      </c>
      <c r="M8" s="19">
        <f>H8*I8</f>
        <v>10464.888000000001</v>
      </c>
      <c r="N8" s="20">
        <f>RANK( M8, M$6:M$18,1)</f>
        <v>3</v>
      </c>
      <c r="O8" s="20">
        <f>RANK( N8, N$6:N$18,1)</f>
        <v>3</v>
      </c>
      <c r="P8" s="31">
        <f>O8*1</f>
        <v>3</v>
      </c>
    </row>
    <row r="9" spans="1:16" ht="12.95" customHeight="1">
      <c r="A9" s="7"/>
      <c r="B9" s="56">
        <v>77777</v>
      </c>
      <c r="C9" s="54" t="s">
        <v>71</v>
      </c>
      <c r="D9" s="55" t="s">
        <v>41</v>
      </c>
      <c r="E9" s="55" t="s">
        <v>72</v>
      </c>
      <c r="F9" s="1">
        <v>0.5747916666666667</v>
      </c>
      <c r="G9" s="18">
        <f>IF(F9&gt;H$3,F9-H$3,F9+24-H$3)</f>
        <v>0.1060416666666667</v>
      </c>
      <c r="H9" s="19">
        <f>HOUR(G9)*60*60+MINUTE(G9)*60+SECOND(G9)</f>
        <v>9162</v>
      </c>
      <c r="I9" s="51">
        <v>1.159</v>
      </c>
      <c r="J9" s="19">
        <f>H9*I9</f>
        <v>10618.758</v>
      </c>
      <c r="K9" s="20">
        <f>RANK( J9, J$6:J$18,1)</f>
        <v>4</v>
      </c>
      <c r="L9" s="20">
        <f>RANK( K9, K$6:K$18,1)</f>
        <v>4</v>
      </c>
      <c r="M9" s="19">
        <f>H9*I9</f>
        <v>10618.758</v>
      </c>
      <c r="N9" s="20">
        <f>RANK( M9, M$6:M$18,1)</f>
        <v>4</v>
      </c>
      <c r="O9" s="20">
        <f>RANK( N9, N$6:N$18,1)</f>
        <v>4</v>
      </c>
      <c r="P9" s="31">
        <f>O9*1</f>
        <v>4</v>
      </c>
    </row>
    <row r="10" spans="1:16" ht="12.95" customHeight="1">
      <c r="A10" s="7"/>
      <c r="B10" s="24">
        <v>7400</v>
      </c>
      <c r="C10" s="54" t="s">
        <v>69</v>
      </c>
      <c r="D10" s="55" t="s">
        <v>41</v>
      </c>
      <c r="E10" s="55" t="s">
        <v>42</v>
      </c>
      <c r="F10" s="1">
        <v>0.57465277777777779</v>
      </c>
      <c r="G10" s="18">
        <f>IF(F10&gt;H$3,F10-H$3,F10+24-H$3)</f>
        <v>0.10590277777777779</v>
      </c>
      <c r="H10" s="19">
        <f>HOUR(G10)*60*60+MINUTE(G10)*60+SECOND(G10)</f>
        <v>9150</v>
      </c>
      <c r="I10" s="51">
        <v>1.167</v>
      </c>
      <c r="J10" s="19">
        <f>H10*I10</f>
        <v>10678.050000000001</v>
      </c>
      <c r="K10" s="20">
        <f>RANK( J10, J$6:J$18,1)</f>
        <v>5</v>
      </c>
      <c r="L10" s="20">
        <f>RANK( K10, K$6:K$18,1)</f>
        <v>5</v>
      </c>
      <c r="M10" s="19">
        <f>H10*I10</f>
        <v>10678.050000000001</v>
      </c>
      <c r="N10" s="20">
        <f>RANK( M10, M$6:M$18,1)</f>
        <v>5</v>
      </c>
      <c r="O10" s="20">
        <f>RANK( N10, N$6:N$18,1)</f>
        <v>5</v>
      </c>
      <c r="P10" s="31">
        <f>O10*1</f>
        <v>5</v>
      </c>
    </row>
    <row r="11" spans="1:16" ht="12.95" customHeight="1">
      <c r="A11" s="7"/>
      <c r="B11" s="24">
        <v>1358</v>
      </c>
      <c r="C11" s="54" t="s">
        <v>77</v>
      </c>
      <c r="D11" s="55" t="s">
        <v>78</v>
      </c>
      <c r="E11" s="55" t="s">
        <v>79</v>
      </c>
      <c r="F11" s="1">
        <v>0.58584490740740736</v>
      </c>
      <c r="G11" s="18">
        <f>IF(F11&gt;H$3,F11-H$3,F11+24-H$3)</f>
        <v>0.11709490740740736</v>
      </c>
      <c r="H11" s="19">
        <f>HOUR(G11)*60*60+MINUTE(G11)*60+SECOND(G11)</f>
        <v>10117</v>
      </c>
      <c r="I11" s="51">
        <v>1.0840000000000001</v>
      </c>
      <c r="J11" s="19">
        <f>H11*I11</f>
        <v>10966.828000000001</v>
      </c>
      <c r="K11" s="20">
        <f>RANK( J11, J$6:J$18,1)</f>
        <v>6</v>
      </c>
      <c r="L11" s="20">
        <f>RANK( K11, K$6:K$18,1)</f>
        <v>6</v>
      </c>
      <c r="M11" s="19">
        <f>H11*I11</f>
        <v>10966.828000000001</v>
      </c>
      <c r="N11" s="20">
        <f>RANK( M11, M$6:M$18,1)</f>
        <v>6</v>
      </c>
      <c r="O11" s="20">
        <f>RANK( N11, N$6:N$18,1)</f>
        <v>6</v>
      </c>
      <c r="P11" s="31">
        <f>O11*1</f>
        <v>6</v>
      </c>
    </row>
    <row r="12" spans="1:16" ht="12.95" customHeight="1">
      <c r="A12" s="7"/>
      <c r="B12" s="24">
        <v>441</v>
      </c>
      <c r="C12" s="54" t="s">
        <v>76</v>
      </c>
      <c r="D12" s="55" t="s">
        <v>22</v>
      </c>
      <c r="E12" s="55" t="s">
        <v>25</v>
      </c>
      <c r="F12" s="1">
        <v>0.58466435185185184</v>
      </c>
      <c r="G12" s="18">
        <f>IF(F12&gt;H$3,F12-H$3,F12+24-H$3)</f>
        <v>0.11591435185185184</v>
      </c>
      <c r="H12" s="19">
        <f>HOUR(G12)*60*60+MINUTE(G12)*60+SECOND(G12)</f>
        <v>10015</v>
      </c>
      <c r="I12" s="51">
        <v>1.101</v>
      </c>
      <c r="J12" s="19">
        <f>H12*I12</f>
        <v>11026.514999999999</v>
      </c>
      <c r="K12" s="20">
        <f>RANK( J12, J$6:J$18,1)</f>
        <v>7</v>
      </c>
      <c r="L12" s="20">
        <f>RANK( K12, K$6:K$18,1)</f>
        <v>7</v>
      </c>
      <c r="M12" s="19">
        <f>H12*I12</f>
        <v>11026.514999999999</v>
      </c>
      <c r="N12" s="20">
        <f>RANK( M12, M$6:M$18,1)</f>
        <v>7</v>
      </c>
      <c r="O12" s="20">
        <f>RANK( N12, N$6:N$18,1)</f>
        <v>7</v>
      </c>
      <c r="P12" s="31">
        <f>O12*1</f>
        <v>7</v>
      </c>
    </row>
    <row r="13" spans="1:16" ht="12.95" customHeight="1">
      <c r="A13" s="7"/>
      <c r="B13" s="56">
        <v>907</v>
      </c>
      <c r="C13" s="54" t="s">
        <v>81</v>
      </c>
      <c r="D13" s="55" t="s">
        <v>26</v>
      </c>
      <c r="E13" s="55" t="s">
        <v>82</v>
      </c>
      <c r="F13" s="1">
        <v>0.58916666666666673</v>
      </c>
      <c r="G13" s="18">
        <f>IF(F13&gt;H$3,F13-H$3,F13+24-H$3)</f>
        <v>0.12041666666666673</v>
      </c>
      <c r="H13" s="19">
        <f>HOUR(G13)*60*60+MINUTE(G13)*60+SECOND(G13)</f>
        <v>10404</v>
      </c>
      <c r="I13" s="51">
        <v>1.0820000000000001</v>
      </c>
      <c r="J13" s="19">
        <f>H13*I13</f>
        <v>11257.128000000001</v>
      </c>
      <c r="K13" s="20">
        <f>RANK( J13, J$6:J$18,1)</f>
        <v>8</v>
      </c>
      <c r="L13" s="20">
        <f>RANK( K13, K$6:K$18,1)</f>
        <v>8</v>
      </c>
      <c r="M13" s="19">
        <f>H13*I13</f>
        <v>11257.128000000001</v>
      </c>
      <c r="N13" s="20">
        <f>RANK( M13, M$6:M$18,1)</f>
        <v>8</v>
      </c>
      <c r="O13" s="20">
        <f>RANK( N13, N$6:N$18,1)</f>
        <v>8</v>
      </c>
      <c r="P13" s="31">
        <f>O13*1</f>
        <v>8</v>
      </c>
    </row>
    <row r="14" spans="1:16" ht="12.95" customHeight="1">
      <c r="A14" s="7"/>
      <c r="B14" s="24">
        <v>531</v>
      </c>
      <c r="C14" s="54" t="s">
        <v>23</v>
      </c>
      <c r="D14" s="55" t="s">
        <v>27</v>
      </c>
      <c r="E14" s="55" t="s">
        <v>28</v>
      </c>
      <c r="F14" s="1">
        <v>0.59187500000000004</v>
      </c>
      <c r="G14" s="18">
        <f>IF(F14&gt;H$3,F14-H$3,F14+24-H$3)</f>
        <v>0.12312500000000004</v>
      </c>
      <c r="H14" s="19">
        <f>HOUR(G14)*60*60+MINUTE(G14)*60+SECOND(G14)</f>
        <v>10638</v>
      </c>
      <c r="I14" s="51">
        <v>1.0669999999999999</v>
      </c>
      <c r="J14" s="19">
        <f>H14*I14</f>
        <v>11350.745999999999</v>
      </c>
      <c r="K14" s="20">
        <f>RANK( J14, J$6:J$18,1)</f>
        <v>9</v>
      </c>
      <c r="L14" s="20">
        <f>RANK( K14, K$6:K$18,1)</f>
        <v>9</v>
      </c>
      <c r="M14" s="19">
        <f>H14*I14</f>
        <v>11350.745999999999</v>
      </c>
      <c r="N14" s="20">
        <f>RANK( M14, M$6:M$18,1)</f>
        <v>9</v>
      </c>
      <c r="O14" s="20">
        <f>RANK( N14, N$6:N$18,1)</f>
        <v>9</v>
      </c>
      <c r="P14" s="31">
        <f>O14*1</f>
        <v>9</v>
      </c>
    </row>
    <row r="15" spans="1:16" ht="12.95" customHeight="1">
      <c r="A15" s="7"/>
      <c r="B15" s="24">
        <v>3030</v>
      </c>
      <c r="C15" s="54" t="s">
        <v>83</v>
      </c>
      <c r="D15" s="55" t="s">
        <v>27</v>
      </c>
      <c r="E15" s="55" t="s">
        <v>84</v>
      </c>
      <c r="F15" s="1">
        <v>0.59428240740740745</v>
      </c>
      <c r="G15" s="18">
        <f>IF(F15&gt;H$3,F15-H$3,F15+24-H$3)</f>
        <v>0.12553240740740745</v>
      </c>
      <c r="H15" s="19">
        <f>HOUR(G15)*60*60+MINUTE(G15)*60+SECOND(G15)</f>
        <v>10846</v>
      </c>
      <c r="I15" s="51">
        <v>1.075</v>
      </c>
      <c r="J15" s="19">
        <f>H15*I15</f>
        <v>11659.449999999999</v>
      </c>
      <c r="K15" s="20">
        <f>RANK( J15, J$6:J$18,1)</f>
        <v>10</v>
      </c>
      <c r="L15" s="20">
        <f>RANK( K15, K$6:K$18,1)</f>
        <v>10</v>
      </c>
      <c r="M15" s="19">
        <f>H15*I15</f>
        <v>11659.449999999999</v>
      </c>
      <c r="N15" s="20">
        <f>RANK( M15, M$6:M$18,1)</f>
        <v>10</v>
      </c>
      <c r="O15" s="20">
        <f>RANK( N15, N$6:N$18,1)</f>
        <v>10</v>
      </c>
      <c r="P15" s="31">
        <f>O15*1</f>
        <v>10</v>
      </c>
    </row>
    <row r="16" spans="1:16" ht="12.95" customHeight="1">
      <c r="A16" s="7"/>
      <c r="B16" s="24">
        <v>1807</v>
      </c>
      <c r="C16" s="54" t="s">
        <v>73</v>
      </c>
      <c r="D16" s="55" t="s">
        <v>74</v>
      </c>
      <c r="E16" s="55" t="s">
        <v>75</v>
      </c>
      <c r="F16" s="1">
        <v>0.58909722222222227</v>
      </c>
      <c r="G16" s="18">
        <f>IF(F16&gt;H$3,F16-H$3,F16+24-H$3)</f>
        <v>0.12034722222222227</v>
      </c>
      <c r="H16" s="19">
        <f>HOUR(G16)*60*60+MINUTE(G16)*60+SECOND(G16)</f>
        <v>10398</v>
      </c>
      <c r="I16" s="51">
        <v>1.1319999999999999</v>
      </c>
      <c r="J16" s="19">
        <f>H16*I16</f>
        <v>11770.535999999998</v>
      </c>
      <c r="K16" s="20">
        <f>RANK( J16, J$6:J$18,1)</f>
        <v>11</v>
      </c>
      <c r="L16" s="20">
        <f>RANK( K16, K$6:K$18,1)</f>
        <v>11</v>
      </c>
      <c r="M16" s="19">
        <f>H16*I16</f>
        <v>11770.535999999998</v>
      </c>
      <c r="N16" s="20">
        <f>RANK( M16, M$6:M$18,1)</f>
        <v>11</v>
      </c>
      <c r="O16" s="20">
        <f>RANK( N16, N$6:N$18,1)</f>
        <v>11</v>
      </c>
      <c r="P16" s="31">
        <f>O16*1</f>
        <v>11</v>
      </c>
    </row>
    <row r="17" spans="1:16" ht="13.5" customHeight="1">
      <c r="A17" s="7"/>
      <c r="B17" s="16">
        <v>711</v>
      </c>
      <c r="C17" s="54" t="s">
        <v>85</v>
      </c>
      <c r="D17" s="55" t="s">
        <v>27</v>
      </c>
      <c r="E17" s="55" t="s">
        <v>86</v>
      </c>
      <c r="F17" s="1">
        <v>0.60173611111111114</v>
      </c>
      <c r="G17" s="18">
        <f>IF(F17&gt;H$3,F17-H$3,F17+24-H$3)</f>
        <v>0.13298611111111114</v>
      </c>
      <c r="H17" s="19">
        <f>HOUR(G17)*60*60+MINUTE(G17)*60+SECOND(G17)</f>
        <v>11490</v>
      </c>
      <c r="I17" s="51">
        <v>1.073</v>
      </c>
      <c r="J17" s="19">
        <f>H17*I17</f>
        <v>12328.769999999999</v>
      </c>
      <c r="K17" s="20">
        <f>RANK( J17, J$6:J$18,1)</f>
        <v>12</v>
      </c>
      <c r="L17" s="20">
        <f>RANK( K17, K$6:K$18,1)</f>
        <v>12</v>
      </c>
      <c r="M17" s="19">
        <f>H17*I17</f>
        <v>12328.769999999999</v>
      </c>
      <c r="N17" s="20">
        <f>RANK( M17, M$6:M$18,1)</f>
        <v>12</v>
      </c>
      <c r="O17" s="20">
        <f>RANK( N17, N$6:N$18,1)</f>
        <v>12</v>
      </c>
      <c r="P17" s="31">
        <f>O17*1</f>
        <v>12</v>
      </c>
    </row>
    <row r="18" spans="1:16" ht="12.95" customHeight="1">
      <c r="A18" s="7"/>
      <c r="B18" s="24">
        <v>300</v>
      </c>
      <c r="C18" s="54" t="s">
        <v>60</v>
      </c>
      <c r="D18" s="55" t="s">
        <v>34</v>
      </c>
      <c r="E18" s="55" t="s">
        <v>80</v>
      </c>
      <c r="F18" s="33">
        <v>0.6025462962962963</v>
      </c>
      <c r="G18" s="18">
        <f>IF(F18&gt;H$3,F18-H$3,F18+24-H$3)</f>
        <v>0.1337962962962963</v>
      </c>
      <c r="H18" s="19">
        <f>HOUR(G18)*60*60+MINUTE(G18)*60+SECOND(G18)</f>
        <v>11560</v>
      </c>
      <c r="I18" s="51">
        <v>1.0840000000000001</v>
      </c>
      <c r="J18" s="19">
        <f>H18*I18</f>
        <v>12531.04</v>
      </c>
      <c r="K18" s="20">
        <f>RANK( J18, J$6:J$18,1)</f>
        <v>13</v>
      </c>
      <c r="L18" s="20">
        <f>RANK( K18, K$6:K$18,1)</f>
        <v>13</v>
      </c>
      <c r="M18" s="19">
        <f>H18*I18</f>
        <v>12531.04</v>
      </c>
      <c r="N18" s="20">
        <f>RANK( M18, M$6:M$18,1)</f>
        <v>13</v>
      </c>
      <c r="O18" s="20">
        <f>RANK( N18, N$6:N$18,1)</f>
        <v>13</v>
      </c>
      <c r="P18" s="31">
        <f>O18*1</f>
        <v>13</v>
      </c>
    </row>
    <row r="19" spans="1:16" ht="12.95" customHeight="1">
      <c r="A19" s="3" t="s">
        <v>13</v>
      </c>
      <c r="E19" s="5"/>
      <c r="F19" s="5"/>
      <c r="G19" s="9" t="s">
        <v>6</v>
      </c>
      <c r="H19" s="2">
        <v>0.46527777777777773</v>
      </c>
      <c r="I19" s="10"/>
      <c r="J19" s="11"/>
      <c r="K19" s="12"/>
      <c r="L19" s="5"/>
      <c r="M19" s="12"/>
      <c r="N19" s="12"/>
      <c r="O19" s="5"/>
      <c r="P19" s="28"/>
    </row>
    <row r="20" spans="1:16" ht="12" customHeight="1">
      <c r="A20" s="7"/>
      <c r="B20" s="23" t="s">
        <v>10</v>
      </c>
      <c r="C20" s="75" t="s">
        <v>9</v>
      </c>
      <c r="D20" s="77" t="s">
        <v>8</v>
      </c>
      <c r="E20" s="77" t="s">
        <v>15</v>
      </c>
      <c r="F20" s="13" t="s">
        <v>17</v>
      </c>
      <c r="G20" s="79" t="s">
        <v>19</v>
      </c>
      <c r="H20" s="80"/>
      <c r="I20" s="81" t="s">
        <v>0</v>
      </c>
      <c r="J20" s="72" t="s">
        <v>1</v>
      </c>
      <c r="K20" s="73"/>
      <c r="L20" s="74"/>
      <c r="M20" s="72" t="s">
        <v>2</v>
      </c>
      <c r="N20" s="73"/>
      <c r="O20" s="74"/>
      <c r="P20" s="29" t="s">
        <v>44</v>
      </c>
    </row>
    <row r="21" spans="1:16" ht="12" customHeight="1">
      <c r="A21" s="7"/>
      <c r="B21" s="24" t="s">
        <v>11</v>
      </c>
      <c r="C21" s="76"/>
      <c r="D21" s="78"/>
      <c r="E21" s="78"/>
      <c r="F21" s="42" t="s">
        <v>18</v>
      </c>
      <c r="G21" s="14" t="s">
        <v>18</v>
      </c>
      <c r="H21" s="15" t="s">
        <v>20</v>
      </c>
      <c r="I21" s="82"/>
      <c r="J21" s="16" t="s">
        <v>3</v>
      </c>
      <c r="K21" s="16" t="s">
        <v>4</v>
      </c>
      <c r="L21" s="17" t="s">
        <v>5</v>
      </c>
      <c r="M21" s="16" t="s">
        <v>3</v>
      </c>
      <c r="N21" s="16" t="s">
        <v>4</v>
      </c>
      <c r="O21" s="17" t="s">
        <v>5</v>
      </c>
      <c r="P21" s="30" t="s">
        <v>12</v>
      </c>
    </row>
    <row r="22" spans="1:16" ht="12.95" customHeight="1">
      <c r="A22" s="7"/>
      <c r="B22" s="24">
        <v>355</v>
      </c>
      <c r="C22" s="54" t="s">
        <v>35</v>
      </c>
      <c r="D22" s="54" t="s">
        <v>94</v>
      </c>
      <c r="E22" s="54" t="s">
        <v>36</v>
      </c>
      <c r="F22" s="21">
        <v>0.58303240740740747</v>
      </c>
      <c r="G22" s="18">
        <f>IF(F22&gt;H$19,F22-H$19,F22+24-H$19)</f>
        <v>0.11775462962962974</v>
      </c>
      <c r="H22" s="19">
        <f>HOUR(G22)*60*60+MINUTE(G22)*60+SECOND(G22)</f>
        <v>10174</v>
      </c>
      <c r="I22" s="51">
        <v>1.0329999999999999</v>
      </c>
      <c r="J22" s="19">
        <f>H22*I22</f>
        <v>10509.741999999998</v>
      </c>
      <c r="K22" s="20">
        <f>RANK( J22, J$22:J$28,1)</f>
        <v>1</v>
      </c>
      <c r="L22" s="20">
        <f>RANK( K22, K$22:K$28,1)</f>
        <v>1</v>
      </c>
      <c r="M22" s="19">
        <f>H22*I22</f>
        <v>10509.741999999998</v>
      </c>
      <c r="N22" s="20">
        <f>RANK( M22, M$22:M$28,1)</f>
        <v>1</v>
      </c>
      <c r="O22" s="20">
        <f>RANK( N22, N$22:N$28,1)</f>
        <v>1</v>
      </c>
      <c r="P22" s="31">
        <f>O22*1</f>
        <v>1</v>
      </c>
    </row>
    <row r="23" spans="1:16" ht="12.95" customHeight="1">
      <c r="A23" s="7"/>
      <c r="B23" s="24">
        <v>105</v>
      </c>
      <c r="C23" s="54" t="s">
        <v>92</v>
      </c>
      <c r="D23" s="55" t="s">
        <v>29</v>
      </c>
      <c r="E23" s="55" t="s">
        <v>93</v>
      </c>
      <c r="F23" s="48">
        <v>0.58368055555555554</v>
      </c>
      <c r="G23" s="18">
        <f>IF(F23&gt;H$19,F23-H$19,F23+24-H$19)</f>
        <v>0.1184027777777778</v>
      </c>
      <c r="H23" s="19">
        <f>HOUR(G23)*60*60+MINUTE(G23)*60+SECOND(G23)</f>
        <v>10230</v>
      </c>
      <c r="I23" s="51">
        <v>1.038</v>
      </c>
      <c r="J23" s="19">
        <f>H23*I23</f>
        <v>10618.74</v>
      </c>
      <c r="K23" s="20">
        <f>RANK( J23, J$22:J$28,1)</f>
        <v>2</v>
      </c>
      <c r="L23" s="20">
        <f>RANK( K23, K$22:K$28,1)</f>
        <v>2</v>
      </c>
      <c r="M23" s="19">
        <f>H23*I23</f>
        <v>10618.74</v>
      </c>
      <c r="N23" s="20">
        <f>RANK( M23, M$22:M$28,1)</f>
        <v>2</v>
      </c>
      <c r="O23" s="20">
        <f>RANK( N23, N$22:N$28,1)</f>
        <v>2</v>
      </c>
      <c r="P23" s="31">
        <f>O23*1</f>
        <v>2</v>
      </c>
    </row>
    <row r="24" spans="1:16" ht="12.95" customHeight="1">
      <c r="A24" s="7"/>
      <c r="B24" s="24">
        <v>532</v>
      </c>
      <c r="C24" s="54" t="s">
        <v>61</v>
      </c>
      <c r="D24" s="55" t="s">
        <v>29</v>
      </c>
      <c r="E24" s="55" t="s">
        <v>62</v>
      </c>
      <c r="F24" s="48">
        <v>0.58578703703703705</v>
      </c>
      <c r="G24" s="18">
        <f>IF(F24&gt;H$19,F24-H$19,F24+24-H$19)</f>
        <v>0.12050925925925932</v>
      </c>
      <c r="H24" s="19">
        <f>HOUR(G24)*60*60+MINUTE(G24)*60+SECOND(G24)</f>
        <v>10412</v>
      </c>
      <c r="I24" s="51">
        <v>1.0389999999999999</v>
      </c>
      <c r="J24" s="19">
        <f>H24*I24</f>
        <v>10818.067999999999</v>
      </c>
      <c r="K24" s="20">
        <f>RANK( J24, J$22:J$28,1)</f>
        <v>3</v>
      </c>
      <c r="L24" s="20">
        <f>RANK( K24, K$22:K$28,1)</f>
        <v>3</v>
      </c>
      <c r="M24" s="19">
        <f>H24*I24</f>
        <v>10818.067999999999</v>
      </c>
      <c r="N24" s="20">
        <f>RANK( M24, M$22:M$28,1)</f>
        <v>3</v>
      </c>
      <c r="O24" s="20">
        <f>RANK( N24, N$22:N$28,1)</f>
        <v>3</v>
      </c>
      <c r="P24" s="31">
        <f>O24*1</f>
        <v>3</v>
      </c>
    </row>
    <row r="25" spans="1:16" ht="12.95" customHeight="1">
      <c r="A25" s="7"/>
      <c r="B25" s="24">
        <v>2028</v>
      </c>
      <c r="C25" s="54" t="s">
        <v>88</v>
      </c>
      <c r="D25" s="58" t="s">
        <v>89</v>
      </c>
      <c r="E25" s="58" t="s">
        <v>90</v>
      </c>
      <c r="F25" s="48">
        <v>0.58379629629629626</v>
      </c>
      <c r="G25" s="18">
        <f>IF(F25&gt;H$19,F25-H$19,F25+24-H$19)</f>
        <v>0.11851851851851852</v>
      </c>
      <c r="H25" s="19">
        <f>HOUR(G25)*60*60+MINUTE(G25)*60+SECOND(G25)</f>
        <v>10240</v>
      </c>
      <c r="I25" s="51">
        <v>1.0620000000000001</v>
      </c>
      <c r="J25" s="19">
        <f>H25*I25</f>
        <v>10874.880000000001</v>
      </c>
      <c r="K25" s="20">
        <f>RANK( J25, J$22:J$28,1)</f>
        <v>4</v>
      </c>
      <c r="L25" s="20">
        <f>RANK( K25, K$22:K$28,1)</f>
        <v>4</v>
      </c>
      <c r="M25" s="19">
        <f>H25*I25</f>
        <v>10874.880000000001</v>
      </c>
      <c r="N25" s="20">
        <f>RANK( M25, M$22:M$28,1)</f>
        <v>4</v>
      </c>
      <c r="O25" s="20">
        <f>RANK( N25, N$22:N$28,1)</f>
        <v>4</v>
      </c>
      <c r="P25" s="31">
        <f>O25*1</f>
        <v>4</v>
      </c>
    </row>
    <row r="26" spans="1:16" ht="12.95" customHeight="1">
      <c r="A26" s="7"/>
      <c r="B26" s="24">
        <v>1010</v>
      </c>
      <c r="C26" s="54" t="s">
        <v>30</v>
      </c>
      <c r="D26" s="55" t="s">
        <v>29</v>
      </c>
      <c r="E26" s="55" t="s">
        <v>91</v>
      </c>
      <c r="F26" s="48">
        <v>0.58653935185185191</v>
      </c>
      <c r="G26" s="18">
        <f>IF(F26&gt;H$19,F26-H$19,F26+24-H$19)</f>
        <v>0.12126157407407417</v>
      </c>
      <c r="H26" s="19">
        <f>HOUR(G26)*60*60+MINUTE(G26)*60+SECOND(G26)</f>
        <v>10477</v>
      </c>
      <c r="I26" s="51">
        <v>1.04</v>
      </c>
      <c r="J26" s="19">
        <f>H26*I26</f>
        <v>10896.08</v>
      </c>
      <c r="K26" s="20">
        <f>RANK( J26, J$22:J$28,1)</f>
        <v>5</v>
      </c>
      <c r="L26" s="20">
        <f>RANK( K26, K$22:K$28,1)</f>
        <v>5</v>
      </c>
      <c r="M26" s="19">
        <f>H26*I26</f>
        <v>10896.08</v>
      </c>
      <c r="N26" s="20">
        <f>RANK( M26, M$22:M$28,1)</f>
        <v>5</v>
      </c>
      <c r="O26" s="20">
        <f>RANK( N26, N$22:N$28,1)</f>
        <v>5</v>
      </c>
      <c r="P26" s="31">
        <f>O26*1</f>
        <v>5</v>
      </c>
    </row>
    <row r="27" spans="1:16" ht="12.95" customHeight="1">
      <c r="A27" s="7"/>
      <c r="B27" s="24">
        <v>2035</v>
      </c>
      <c r="C27" s="54" t="s">
        <v>98</v>
      </c>
      <c r="D27" s="55" t="s">
        <v>31</v>
      </c>
      <c r="E27" s="55" t="s">
        <v>99</v>
      </c>
      <c r="F27" s="48">
        <v>0.59212962962962956</v>
      </c>
      <c r="G27" s="18">
        <f>IF(F27&gt;H$19,F27-H$19,F27+24-H$19)</f>
        <v>0.12685185185185183</v>
      </c>
      <c r="H27" s="19">
        <f>HOUR(G27)*60*60+MINUTE(G27)*60+SECOND(G27)</f>
        <v>10960</v>
      </c>
      <c r="I27" s="51">
        <v>1.0249999999999999</v>
      </c>
      <c r="J27" s="19">
        <f>H27*I27</f>
        <v>11233.999999999998</v>
      </c>
      <c r="K27" s="20">
        <f>RANK( J27, J$22:J$28,1)</f>
        <v>6</v>
      </c>
      <c r="L27" s="20">
        <f>RANK( K27, K$22:K$28,1)</f>
        <v>6</v>
      </c>
      <c r="M27" s="19">
        <f>H27*I27</f>
        <v>11233.999999999998</v>
      </c>
      <c r="N27" s="20">
        <f>RANK( M27, M$22:M$28,1)</f>
        <v>6</v>
      </c>
      <c r="O27" s="20">
        <f>RANK( N27, N$22:N$28,1)</f>
        <v>6</v>
      </c>
      <c r="P27" s="31">
        <f>O27*1</f>
        <v>6</v>
      </c>
    </row>
    <row r="28" spans="1:16" ht="12.95" customHeight="1">
      <c r="A28" s="7"/>
      <c r="B28" s="24">
        <v>965</v>
      </c>
      <c r="C28" s="54" t="s">
        <v>95</v>
      </c>
      <c r="D28" s="55" t="s">
        <v>96</v>
      </c>
      <c r="E28" s="55" t="s">
        <v>97</v>
      </c>
      <c r="F28" s="21">
        <v>0.5930671296296296</v>
      </c>
      <c r="G28" s="18">
        <f>IF(F28&gt;H$19,F28-H$19,F28+24-H$19)</f>
        <v>0.12778935185185186</v>
      </c>
      <c r="H28" s="19">
        <f>HOUR(G28)*60*60+MINUTE(G28)*60+SECOND(G28)</f>
        <v>11041</v>
      </c>
      <c r="I28" s="51">
        <v>1.0269999999999999</v>
      </c>
      <c r="J28" s="19">
        <f>H28*I28</f>
        <v>11339.106999999998</v>
      </c>
      <c r="K28" s="20">
        <f>RANK( J28, J$22:J$28,1)</f>
        <v>7</v>
      </c>
      <c r="L28" s="20">
        <f>RANK( K28, K$22:K$28,1)</f>
        <v>7</v>
      </c>
      <c r="M28" s="19">
        <f>H28*I28</f>
        <v>11339.106999999998</v>
      </c>
      <c r="N28" s="20">
        <f>RANK( M28, M$22:M$28,1)</f>
        <v>7</v>
      </c>
      <c r="O28" s="20">
        <f>RANK( N28, N$22:N$28,1)</f>
        <v>7</v>
      </c>
      <c r="P28" s="31">
        <f>O28*1</f>
        <v>7</v>
      </c>
    </row>
    <row r="29" spans="1:16" ht="12.95" customHeight="1">
      <c r="A29" s="3" t="s">
        <v>14</v>
      </c>
      <c r="B29" s="27"/>
      <c r="C29" s="27"/>
      <c r="D29" s="5"/>
      <c r="E29" s="5"/>
      <c r="F29" s="5"/>
      <c r="G29" s="9" t="s">
        <v>6</v>
      </c>
      <c r="H29" s="2">
        <v>0.46180555555555558</v>
      </c>
      <c r="I29" s="10"/>
      <c r="J29" s="11"/>
      <c r="K29" s="12"/>
      <c r="L29" s="5"/>
      <c r="M29" s="12"/>
      <c r="N29" s="12"/>
      <c r="O29" s="5"/>
      <c r="P29" s="28"/>
    </row>
    <row r="30" spans="1:16" ht="12" customHeight="1">
      <c r="A30" s="7"/>
      <c r="B30" s="23" t="s">
        <v>10</v>
      </c>
      <c r="C30" s="75" t="s">
        <v>9</v>
      </c>
      <c r="D30" s="77" t="s">
        <v>8</v>
      </c>
      <c r="E30" s="77" t="s">
        <v>15</v>
      </c>
      <c r="F30" s="13" t="s">
        <v>17</v>
      </c>
      <c r="G30" s="79" t="s">
        <v>19</v>
      </c>
      <c r="H30" s="80"/>
      <c r="I30" s="81" t="s">
        <v>0</v>
      </c>
      <c r="J30" s="72" t="s">
        <v>1</v>
      </c>
      <c r="K30" s="73"/>
      <c r="L30" s="74"/>
      <c r="M30" s="72" t="s">
        <v>2</v>
      </c>
      <c r="N30" s="73"/>
      <c r="O30" s="74"/>
      <c r="P30" s="29" t="s">
        <v>44</v>
      </c>
    </row>
    <row r="31" spans="1:16" ht="12" customHeight="1">
      <c r="A31" s="7"/>
      <c r="B31" s="24" t="s">
        <v>11</v>
      </c>
      <c r="C31" s="76"/>
      <c r="D31" s="83"/>
      <c r="E31" s="83"/>
      <c r="F31" s="42" t="s">
        <v>18</v>
      </c>
      <c r="G31" s="14" t="s">
        <v>18</v>
      </c>
      <c r="H31" s="15" t="s">
        <v>20</v>
      </c>
      <c r="I31" s="82"/>
      <c r="J31" s="16" t="s">
        <v>3</v>
      </c>
      <c r="K31" s="16" t="s">
        <v>4</v>
      </c>
      <c r="L31" s="17" t="s">
        <v>5</v>
      </c>
      <c r="M31" s="16" t="s">
        <v>3</v>
      </c>
      <c r="N31" s="16" t="s">
        <v>4</v>
      </c>
      <c r="O31" s="17" t="s">
        <v>5</v>
      </c>
      <c r="P31" s="30" t="s">
        <v>12</v>
      </c>
    </row>
    <row r="32" spans="1:16" ht="12.95" customHeight="1">
      <c r="A32" s="7"/>
      <c r="B32" s="57">
        <v>275</v>
      </c>
      <c r="C32" s="54" t="s">
        <v>105</v>
      </c>
      <c r="D32" s="54" t="s">
        <v>21</v>
      </c>
      <c r="E32" s="54" t="s">
        <v>106</v>
      </c>
      <c r="F32" s="21">
        <v>0.58885416666666668</v>
      </c>
      <c r="G32" s="18">
        <f>IF(F32&gt;H$29,F32-H$29,F32+24-H$29)</f>
        <v>0.1270486111111111</v>
      </c>
      <c r="H32" s="19">
        <f>HOUR(G32)*60*60+MINUTE(G32)*60+SECOND(G32)</f>
        <v>10977</v>
      </c>
      <c r="I32" s="52">
        <v>0.98899999999999999</v>
      </c>
      <c r="J32" s="19">
        <f>H32*I32</f>
        <v>10856.253000000001</v>
      </c>
      <c r="K32" s="20">
        <f>RANK( J32, J$32:J$40,1)</f>
        <v>1</v>
      </c>
      <c r="L32" s="20">
        <f>RANK( K32, K$32:K$40,1)</f>
        <v>1</v>
      </c>
      <c r="M32" s="19">
        <f>H32*I32</f>
        <v>10856.253000000001</v>
      </c>
      <c r="N32" s="20">
        <f>RANK( M32, M$32:M$40,1)</f>
        <v>1</v>
      </c>
      <c r="O32" s="20">
        <f>RANK( N32, N$32:N$40,1)</f>
        <v>1</v>
      </c>
      <c r="P32" s="31">
        <f>O32*1</f>
        <v>1</v>
      </c>
    </row>
    <row r="33" spans="1:16" ht="12.95" customHeight="1">
      <c r="A33" s="7"/>
      <c r="B33" s="57">
        <v>3470</v>
      </c>
      <c r="C33" s="54" t="s">
        <v>48</v>
      </c>
      <c r="D33" s="55" t="s">
        <v>32</v>
      </c>
      <c r="E33" s="55" t="s">
        <v>49</v>
      </c>
      <c r="F33" s="21">
        <v>0.58776620370370369</v>
      </c>
      <c r="G33" s="18">
        <f>IF(F33&gt;H$29,F33-H$29,F33+24-H$29)</f>
        <v>0.12596064814814811</v>
      </c>
      <c r="H33" s="19">
        <f>HOUR(G33)*60*60+MINUTE(G33)*60+SECOND(G33)</f>
        <v>10883</v>
      </c>
      <c r="I33" s="51">
        <v>1.002</v>
      </c>
      <c r="J33" s="19">
        <f>H33*I33</f>
        <v>10904.766</v>
      </c>
      <c r="K33" s="20">
        <f t="shared" ref="K33:K40" si="0">RANK( J33, J$32:J$40,1)</f>
        <v>2</v>
      </c>
      <c r="L33" s="20">
        <f>RANK( K33, K$32:K$40,1)</f>
        <v>2</v>
      </c>
      <c r="M33" s="19">
        <f>H33*I33</f>
        <v>10904.766</v>
      </c>
      <c r="N33" s="20">
        <f>RANK( M33, M$32:M$40,1)</f>
        <v>2</v>
      </c>
      <c r="O33" s="20">
        <f>RANK( N33, N$32:N$40,1)</f>
        <v>2</v>
      </c>
      <c r="P33" s="31">
        <f>O33*1</f>
        <v>2</v>
      </c>
    </row>
    <row r="34" spans="1:16" ht="12.95" customHeight="1">
      <c r="A34" s="7"/>
      <c r="B34" s="57">
        <v>582</v>
      </c>
      <c r="C34" s="54" t="s">
        <v>53</v>
      </c>
      <c r="D34" s="55" t="s">
        <v>107</v>
      </c>
      <c r="E34" s="55" t="s">
        <v>54</v>
      </c>
      <c r="F34" s="21">
        <v>0.59138888888888885</v>
      </c>
      <c r="G34" s="18">
        <f>IF(F34&gt;H$29,F34-H$29,F34+24-H$29)</f>
        <v>0.12958333333333327</v>
      </c>
      <c r="H34" s="19">
        <f>HOUR(G34)*60*60+MINUTE(G34)*60+SECOND(G34)</f>
        <v>11196</v>
      </c>
      <c r="I34" s="51">
        <v>0.98699999999999999</v>
      </c>
      <c r="J34" s="19">
        <f>H34*I34</f>
        <v>11050.451999999999</v>
      </c>
      <c r="K34" s="20">
        <f t="shared" si="0"/>
        <v>3</v>
      </c>
      <c r="L34" s="20">
        <f>RANK( K34, K$32:K$40,1)</f>
        <v>3</v>
      </c>
      <c r="M34" s="19">
        <f>H34*I34</f>
        <v>11050.451999999999</v>
      </c>
      <c r="N34" s="20">
        <f>RANK( M34, M$32:M$40,1)</f>
        <v>3</v>
      </c>
      <c r="O34" s="20">
        <f>RANK( N34, N$32:N$40,1)</f>
        <v>3</v>
      </c>
      <c r="P34" s="31">
        <f>O34*1</f>
        <v>3</v>
      </c>
    </row>
    <row r="35" spans="1:16" ht="12.95" customHeight="1">
      <c r="A35" s="7"/>
      <c r="B35" s="57">
        <v>481</v>
      </c>
      <c r="C35" s="54" t="s">
        <v>45</v>
      </c>
      <c r="D35" s="55" t="s">
        <v>46</v>
      </c>
      <c r="E35" s="55" t="s">
        <v>47</v>
      </c>
      <c r="F35" s="21">
        <v>0.58873842592592596</v>
      </c>
      <c r="G35" s="18">
        <f>IF(F35&gt;H$29,F35-H$29,F35+24-H$29)</f>
        <v>0.12693287037037038</v>
      </c>
      <c r="H35" s="19">
        <f>HOUR(G35)*60*60+MINUTE(G35)*60+SECOND(G35)</f>
        <v>10967</v>
      </c>
      <c r="I35" s="51">
        <v>1.02</v>
      </c>
      <c r="J35" s="19">
        <f>H35*I35</f>
        <v>11186.34</v>
      </c>
      <c r="K35" s="20">
        <f t="shared" si="0"/>
        <v>4</v>
      </c>
      <c r="L35" s="20">
        <f>RANK( K35, K$32:K$40,1)</f>
        <v>4</v>
      </c>
      <c r="M35" s="19">
        <f>H35*I35</f>
        <v>11186.34</v>
      </c>
      <c r="N35" s="20">
        <f>RANK( M35, M$32:M$40,1)</f>
        <v>4</v>
      </c>
      <c r="O35" s="20">
        <f>RANK( N35, N$32:N$40,1)</f>
        <v>4</v>
      </c>
      <c r="P35" s="31">
        <f>O35*1</f>
        <v>4</v>
      </c>
    </row>
    <row r="36" spans="1:16" ht="12.95" customHeight="1">
      <c r="A36" s="7"/>
      <c r="B36" s="57">
        <v>1987</v>
      </c>
      <c r="C36" s="54" t="s">
        <v>50</v>
      </c>
      <c r="D36" s="55" t="s">
        <v>32</v>
      </c>
      <c r="E36" s="55" t="s">
        <v>33</v>
      </c>
      <c r="F36" s="21">
        <v>0.59766203703703702</v>
      </c>
      <c r="G36" s="18">
        <f>IF(F36&gt;H$29,F36-H$29,F36+24-H$29)</f>
        <v>0.13585648148148144</v>
      </c>
      <c r="H36" s="19">
        <f>HOUR(G36)*60*60+MINUTE(G36)*60+SECOND(G36)</f>
        <v>11738</v>
      </c>
      <c r="I36" s="51">
        <v>1</v>
      </c>
      <c r="J36" s="19">
        <f>H36*I36</f>
        <v>11738</v>
      </c>
      <c r="K36" s="20">
        <f t="shared" si="0"/>
        <v>5</v>
      </c>
      <c r="L36" s="20">
        <f>RANK( K36, K$32:K$40,1)</f>
        <v>5</v>
      </c>
      <c r="M36" s="19">
        <f>H36*I36</f>
        <v>11738</v>
      </c>
      <c r="N36" s="20">
        <f>RANK( M36, M$32:M$40,1)</f>
        <v>5</v>
      </c>
      <c r="O36" s="20">
        <f>RANK( N36, N$32:N$40,1)</f>
        <v>5</v>
      </c>
      <c r="P36" s="31">
        <f>O36*1</f>
        <v>5</v>
      </c>
    </row>
    <row r="37" spans="1:16" ht="12.95" customHeight="1">
      <c r="A37" s="7"/>
      <c r="B37" s="57">
        <v>9939</v>
      </c>
      <c r="C37" s="54" t="s">
        <v>51</v>
      </c>
      <c r="D37" s="55" t="s">
        <v>32</v>
      </c>
      <c r="E37" s="55" t="s">
        <v>52</v>
      </c>
      <c r="F37" s="21">
        <v>0.60063657407407411</v>
      </c>
      <c r="G37" s="18">
        <f>IF(F37&gt;H$29,F37-H$29,F37+24-H$29)</f>
        <v>0.13883101851851853</v>
      </c>
      <c r="H37" s="19">
        <f>HOUR(G37)*60*60+MINUTE(G37)*60+SECOND(G37)</f>
        <v>11995</v>
      </c>
      <c r="I37" s="51">
        <v>0.998</v>
      </c>
      <c r="J37" s="19">
        <f>H37*I37</f>
        <v>11971.01</v>
      </c>
      <c r="K37" s="20">
        <f t="shared" si="0"/>
        <v>6</v>
      </c>
      <c r="L37" s="20">
        <f>RANK( K37, K$32:K$40,1)</f>
        <v>6</v>
      </c>
      <c r="M37" s="19">
        <f>H37*I37</f>
        <v>11971.01</v>
      </c>
      <c r="N37" s="20">
        <f>RANK( M37, M$32:M$40,1)</f>
        <v>6</v>
      </c>
      <c r="O37" s="20">
        <f>RANK( N37, N$32:N$40,1)</f>
        <v>6</v>
      </c>
      <c r="P37" s="31">
        <f>O37*1</f>
        <v>6</v>
      </c>
    </row>
    <row r="38" spans="1:16" ht="12.95" customHeight="1">
      <c r="A38" s="7"/>
      <c r="B38" s="57">
        <v>2030</v>
      </c>
      <c r="C38" s="54" t="s">
        <v>37</v>
      </c>
      <c r="D38" s="55" t="s">
        <v>38</v>
      </c>
      <c r="E38" s="55" t="s">
        <v>39</v>
      </c>
      <c r="F38" s="33">
        <v>0.60138888888888886</v>
      </c>
      <c r="G38" s="18">
        <f>IF(F38&gt;H$29,F38-H$29,F38+24-H$29)</f>
        <v>0.13958333333333328</v>
      </c>
      <c r="H38" s="19">
        <f>HOUR(G38)*60*60+MINUTE(G38)*60+SECOND(G38)</f>
        <v>12060</v>
      </c>
      <c r="I38" s="51">
        <v>1</v>
      </c>
      <c r="J38" s="19">
        <f>H38*I38</f>
        <v>12060</v>
      </c>
      <c r="K38" s="20">
        <f t="shared" si="0"/>
        <v>7</v>
      </c>
      <c r="L38" s="20">
        <f>RANK( K38, K$32:K$40,1)</f>
        <v>7</v>
      </c>
      <c r="M38" s="19">
        <f>H38*I38</f>
        <v>12060</v>
      </c>
      <c r="N38" s="20">
        <f>RANK( M38, M$32:M$40,1)</f>
        <v>7</v>
      </c>
      <c r="O38" s="20">
        <f>RANK( N38, N$32:N$40,1)</f>
        <v>7</v>
      </c>
      <c r="P38" s="31">
        <f>O38*1</f>
        <v>7</v>
      </c>
    </row>
    <row r="39" spans="1:16" ht="12.95" customHeight="1">
      <c r="A39" s="7"/>
      <c r="B39" s="24">
        <v>9995</v>
      </c>
      <c r="C39" s="54" t="s">
        <v>100</v>
      </c>
      <c r="D39" s="58" t="s">
        <v>101</v>
      </c>
      <c r="E39" s="58" t="s">
        <v>102</v>
      </c>
      <c r="F39" s="21">
        <v>0.60465277777777782</v>
      </c>
      <c r="G39" s="18">
        <f>IF(F39&gt;H$29,F39-H$29,F39+24-H$29)</f>
        <v>0.14284722222222224</v>
      </c>
      <c r="H39" s="19">
        <f>HOUR(G39)*60*60+MINUTE(G39)*60+SECOND(G39)</f>
        <v>12342</v>
      </c>
      <c r="I39" s="53">
        <v>1.002</v>
      </c>
      <c r="J39" s="19">
        <f>H39*I39</f>
        <v>12366.683999999999</v>
      </c>
      <c r="K39" s="20">
        <f t="shared" si="0"/>
        <v>8</v>
      </c>
      <c r="L39" s="20">
        <f>RANK( K39, K$32:K$40,1)</f>
        <v>8</v>
      </c>
      <c r="M39" s="19">
        <f>H39*I39</f>
        <v>12366.683999999999</v>
      </c>
      <c r="N39" s="20">
        <f>RANK( M39, M$32:M$40,1)</f>
        <v>8</v>
      </c>
      <c r="O39" s="20">
        <f>RANK( N39, N$32:N$40,1)</f>
        <v>8</v>
      </c>
      <c r="P39" s="31">
        <f>O39*1</f>
        <v>8</v>
      </c>
    </row>
    <row r="40" spans="1:16" ht="12.95" customHeight="1">
      <c r="A40" s="7"/>
      <c r="B40" s="57">
        <v>1344</v>
      </c>
      <c r="C40" s="54" t="s">
        <v>103</v>
      </c>
      <c r="D40" s="55" t="s">
        <v>32</v>
      </c>
      <c r="E40" s="55" t="s">
        <v>104</v>
      </c>
      <c r="F40" s="21">
        <v>0.61381944444444447</v>
      </c>
      <c r="G40" s="18">
        <f>IF(F40&gt;H$29,F40-H$29,F40+24-H$29)</f>
        <v>0.15201388888888889</v>
      </c>
      <c r="H40" s="19">
        <f>HOUR(G40)*60*60+MINUTE(G40)*60+SECOND(G40)</f>
        <v>13134</v>
      </c>
      <c r="I40" s="51">
        <v>1</v>
      </c>
      <c r="J40" s="19">
        <f>H40*I40</f>
        <v>13134</v>
      </c>
      <c r="K40" s="20">
        <f t="shared" si="0"/>
        <v>9</v>
      </c>
      <c r="L40" s="20">
        <f>RANK( K40, K$32:K$40,1)</f>
        <v>9</v>
      </c>
      <c r="M40" s="19">
        <f>H40*I40</f>
        <v>13134</v>
      </c>
      <c r="N40" s="20">
        <f>RANK( M40, M$32:M$40,1)</f>
        <v>9</v>
      </c>
      <c r="O40" s="20">
        <f>RANK( N40, N$32:N$40,1)</f>
        <v>9</v>
      </c>
      <c r="P40" s="31">
        <f>O40*1</f>
        <v>9</v>
      </c>
    </row>
    <row r="41" spans="1:16" ht="12.95" customHeight="1">
      <c r="A41" s="3" t="s">
        <v>24</v>
      </c>
      <c r="D41" s="5"/>
      <c r="E41" s="5"/>
      <c r="F41" s="5"/>
      <c r="G41" s="9" t="s">
        <v>6</v>
      </c>
      <c r="H41" s="2">
        <v>0.45833333333333331</v>
      </c>
      <c r="I41" s="10"/>
      <c r="J41" s="11"/>
      <c r="K41" s="12"/>
      <c r="L41" s="5"/>
      <c r="M41" s="12"/>
      <c r="N41" s="12"/>
      <c r="O41" s="5"/>
      <c r="P41" s="28"/>
    </row>
    <row r="42" spans="1:16" ht="12" customHeight="1">
      <c r="A42" s="7"/>
      <c r="B42" s="23" t="s">
        <v>10</v>
      </c>
      <c r="C42" s="75" t="s">
        <v>9</v>
      </c>
      <c r="D42" s="77" t="s">
        <v>8</v>
      </c>
      <c r="E42" s="77" t="s">
        <v>15</v>
      </c>
      <c r="F42" s="13" t="s">
        <v>17</v>
      </c>
      <c r="G42" s="79" t="s">
        <v>19</v>
      </c>
      <c r="H42" s="80"/>
      <c r="I42" s="81" t="s">
        <v>0</v>
      </c>
      <c r="J42" s="72" t="s">
        <v>1</v>
      </c>
      <c r="K42" s="73"/>
      <c r="L42" s="74"/>
      <c r="M42" s="72" t="s">
        <v>2</v>
      </c>
      <c r="N42" s="73"/>
      <c r="O42" s="74"/>
      <c r="P42" s="29" t="s">
        <v>44</v>
      </c>
    </row>
    <row r="43" spans="1:16" ht="12" customHeight="1">
      <c r="A43" s="7"/>
      <c r="B43" s="24" t="s">
        <v>11</v>
      </c>
      <c r="C43" s="76"/>
      <c r="D43" s="78"/>
      <c r="E43" s="78"/>
      <c r="F43" s="42" t="s">
        <v>18</v>
      </c>
      <c r="G43" s="14" t="s">
        <v>18</v>
      </c>
      <c r="H43" s="15" t="s">
        <v>20</v>
      </c>
      <c r="I43" s="82"/>
      <c r="J43" s="16" t="s">
        <v>3</v>
      </c>
      <c r="K43" s="16" t="s">
        <v>4</v>
      </c>
      <c r="L43" s="17" t="s">
        <v>5</v>
      </c>
      <c r="M43" s="16" t="s">
        <v>3</v>
      </c>
      <c r="N43" s="16" t="s">
        <v>4</v>
      </c>
      <c r="O43" s="17" t="s">
        <v>5</v>
      </c>
      <c r="P43" s="30" t="s">
        <v>12</v>
      </c>
    </row>
    <row r="44" spans="1:16" ht="12.95" customHeight="1">
      <c r="A44" s="7"/>
      <c r="B44" s="24">
        <v>351</v>
      </c>
      <c r="C44" s="54" t="s">
        <v>111</v>
      </c>
      <c r="D44" s="54" t="s">
        <v>21</v>
      </c>
      <c r="E44" s="55" t="s">
        <v>59</v>
      </c>
      <c r="F44" s="21">
        <v>0.56090277777777775</v>
      </c>
      <c r="G44" s="18">
        <f>IF(F44&gt;H$41,F44-H$41,F44+24-H$41)</f>
        <v>0.10256944444444444</v>
      </c>
      <c r="H44" s="19">
        <f>HOUR(G44)*60*60+MINUTE(G44)*60+SECOND(G44)</f>
        <v>8862</v>
      </c>
      <c r="I44" s="52">
        <v>0.90500000000000003</v>
      </c>
      <c r="J44" s="19">
        <f>H44*I44</f>
        <v>8020.1100000000006</v>
      </c>
      <c r="K44" s="20">
        <f>RANK( J44, J$44:J$49,1)</f>
        <v>1</v>
      </c>
      <c r="L44" s="20">
        <f>RANK( K44, K$44:K$49,1)</f>
        <v>1</v>
      </c>
      <c r="M44" s="19">
        <f>H44*I44</f>
        <v>8020.1100000000006</v>
      </c>
      <c r="N44" s="20">
        <f>RANK( M44, M$44:M$49,1)</f>
        <v>1</v>
      </c>
      <c r="O44" s="20">
        <f>RANK( N44, N$44:N$49,1)</f>
        <v>1</v>
      </c>
      <c r="P44" s="31">
        <f>O44*1</f>
        <v>1</v>
      </c>
    </row>
    <row r="45" spans="1:16" ht="12.95" customHeight="1">
      <c r="A45" s="7"/>
      <c r="B45" s="24">
        <v>4044</v>
      </c>
      <c r="C45" s="54" t="s">
        <v>118</v>
      </c>
      <c r="D45" s="59" t="s">
        <v>119</v>
      </c>
      <c r="E45" s="55" t="s">
        <v>58</v>
      </c>
      <c r="F45" s="21">
        <v>0.56916666666666671</v>
      </c>
      <c r="G45" s="18">
        <f>IF(F45&gt;H$41,F45-H$41,F45+24-H$41)</f>
        <v>0.11083333333333339</v>
      </c>
      <c r="H45" s="19">
        <f>HOUR(G45)*60*60+MINUTE(G45)*60+SECOND(G45)</f>
        <v>9576</v>
      </c>
      <c r="I45" s="64">
        <v>0.86799999999999999</v>
      </c>
      <c r="J45" s="19">
        <f>H45*I45</f>
        <v>8311.9680000000008</v>
      </c>
      <c r="K45" s="20">
        <f>RANK( J45, J$44:J$49,1)</f>
        <v>2</v>
      </c>
      <c r="L45" s="20">
        <f>RANK( K45, K$44:K$49,1)</f>
        <v>2</v>
      </c>
      <c r="M45" s="19">
        <f>H45*I45</f>
        <v>8311.9680000000008</v>
      </c>
      <c r="N45" s="20">
        <f>RANK( M45, M$44:M$49,1)</f>
        <v>2</v>
      </c>
      <c r="O45" s="20">
        <f>RANK( N45, N$44:N$49,1)</f>
        <v>2</v>
      </c>
      <c r="P45" s="31">
        <f>O45*1</f>
        <v>2</v>
      </c>
    </row>
    <row r="46" spans="1:16" ht="12.95" customHeight="1">
      <c r="A46" s="7"/>
      <c r="B46" s="84">
        <v>5051</v>
      </c>
      <c r="C46" s="60" t="s">
        <v>108</v>
      </c>
      <c r="D46" s="63" t="s">
        <v>109</v>
      </c>
      <c r="E46" s="60" t="s">
        <v>110</v>
      </c>
      <c r="F46" s="21">
        <v>0.56421296296296297</v>
      </c>
      <c r="G46" s="18">
        <f>IF(F46&gt;H$41,F46-H$41,F46+24-H$41)</f>
        <v>0.10587962962962966</v>
      </c>
      <c r="H46" s="19">
        <f>HOUR(G46)*60*60+MINUTE(G46)*60+SECOND(G46)</f>
        <v>9148</v>
      </c>
      <c r="I46" s="87">
        <v>0.92700000000000005</v>
      </c>
      <c r="J46" s="19">
        <f>H46*I46</f>
        <v>8480.1959999999999</v>
      </c>
      <c r="K46" s="20">
        <f>RANK( J46, J$44:J$49,1)</f>
        <v>3</v>
      </c>
      <c r="L46" s="20">
        <f>RANK( K46, K$44:K$49,1)</f>
        <v>3</v>
      </c>
      <c r="M46" s="19">
        <f>H46*I46</f>
        <v>8480.1959999999999</v>
      </c>
      <c r="N46" s="20">
        <f>RANK( M46, M$44:M$49,1)</f>
        <v>3</v>
      </c>
      <c r="O46" s="20">
        <f>RANK( N46, N$44:N$49,1)</f>
        <v>3</v>
      </c>
      <c r="P46" s="31">
        <f>O46*1</f>
        <v>3</v>
      </c>
    </row>
    <row r="47" spans="1:16" ht="12.95" customHeight="1">
      <c r="A47" s="7"/>
      <c r="B47" s="61">
        <v>365</v>
      </c>
      <c r="C47" s="55" t="s">
        <v>115</v>
      </c>
      <c r="D47" s="55" t="s">
        <v>116</v>
      </c>
      <c r="E47" s="55" t="s">
        <v>117</v>
      </c>
      <c r="F47" s="21">
        <v>0.57023148148148151</v>
      </c>
      <c r="G47" s="18">
        <f>IF(F47&gt;H$41,F47-H$41,F47+24-H$41)</f>
        <v>0.11189814814814819</v>
      </c>
      <c r="H47" s="19">
        <f>HOUR(G47)*60*60+MINUTE(G47)*60+SECOND(G47)</f>
        <v>9668</v>
      </c>
      <c r="I47" s="66">
        <v>0.879</v>
      </c>
      <c r="J47" s="19">
        <f>H47*I47</f>
        <v>8498.1720000000005</v>
      </c>
      <c r="K47" s="20">
        <f>RANK( J47, J$44:J$49,1)</f>
        <v>4</v>
      </c>
      <c r="L47" s="20">
        <f>RANK( K47, K$44:K$49,1)</f>
        <v>4</v>
      </c>
      <c r="M47" s="19">
        <f>H47*I47</f>
        <v>8498.1720000000005</v>
      </c>
      <c r="N47" s="20">
        <f>RANK( M47, M$44:M$49,1)</f>
        <v>4</v>
      </c>
      <c r="O47" s="20">
        <f>RANK( N47, N$44:N$49,1)</f>
        <v>4</v>
      </c>
      <c r="P47" s="31">
        <f>O47*1</f>
        <v>4</v>
      </c>
    </row>
    <row r="48" spans="1:16" ht="12.95" customHeight="1">
      <c r="A48" s="7"/>
      <c r="B48" s="61">
        <v>376</v>
      </c>
      <c r="C48" s="55" t="s">
        <v>112</v>
      </c>
      <c r="D48" s="63" t="s">
        <v>113</v>
      </c>
      <c r="E48" s="55" t="s">
        <v>114</v>
      </c>
      <c r="F48" s="21">
        <v>0.57039351851851849</v>
      </c>
      <c r="G48" s="18">
        <f>IF(F48&gt;H$41,F48-H$41,F48+24-H$41)</f>
        <v>0.11206018518518518</v>
      </c>
      <c r="H48" s="19">
        <f>HOUR(G48)*60*60+MINUTE(G48)*60+SECOND(G48)</f>
        <v>9682</v>
      </c>
      <c r="I48" s="65">
        <v>0.88200000000000001</v>
      </c>
      <c r="J48" s="19">
        <f>H48*I48</f>
        <v>8539.5239999999994</v>
      </c>
      <c r="K48" s="20">
        <f>RANK( J48, J$44:J$49,1)</f>
        <v>5</v>
      </c>
      <c r="L48" s="20">
        <f>RANK( K48, K$44:K$49,1)</f>
        <v>5</v>
      </c>
      <c r="M48" s="19">
        <f>H48*I48</f>
        <v>8539.5239999999994</v>
      </c>
      <c r="N48" s="20">
        <f>RANK( M48, M$44:M$49,1)</f>
        <v>5</v>
      </c>
      <c r="O48" s="20">
        <f>RANK( N48, N$44:N$49,1)</f>
        <v>5</v>
      </c>
      <c r="P48" s="31">
        <f>O48*1</f>
        <v>5</v>
      </c>
    </row>
    <row r="49" spans="1:17" ht="12.95" customHeight="1">
      <c r="A49" s="7"/>
      <c r="B49" s="61">
        <v>6436</v>
      </c>
      <c r="C49" s="55" t="s">
        <v>55</v>
      </c>
      <c r="D49" s="85" t="s">
        <v>56</v>
      </c>
      <c r="E49" s="55" t="s">
        <v>57</v>
      </c>
      <c r="F49" s="21">
        <v>0.5665972222222222</v>
      </c>
      <c r="G49" s="18">
        <f>IF(F49&gt;H$41,F49-H$41,F49+24-H$41)</f>
        <v>0.10826388888888888</v>
      </c>
      <c r="H49" s="19">
        <f>HOUR(G49)*60*60+MINUTE(G49)*60+SECOND(G49)</f>
        <v>9354</v>
      </c>
      <c r="I49" s="86">
        <v>0.95599999999999996</v>
      </c>
      <c r="J49" s="19">
        <f>H49*I49</f>
        <v>8942.4239999999991</v>
      </c>
      <c r="K49" s="20">
        <f>RANK( J49, J$44:J$49,1)</f>
        <v>6</v>
      </c>
      <c r="L49" s="20">
        <f>RANK( K49, K$44:K$49,1)</f>
        <v>6</v>
      </c>
      <c r="M49" s="19">
        <f>H49*I49</f>
        <v>8942.4239999999991</v>
      </c>
      <c r="N49" s="20">
        <f>RANK( M49, M$44:M$49,1)</f>
        <v>6</v>
      </c>
      <c r="O49" s="20">
        <f>RANK( N49, N$44:N$49,1)</f>
        <v>6</v>
      </c>
      <c r="P49" s="31">
        <f>O49*1</f>
        <v>6</v>
      </c>
    </row>
    <row r="50" spans="1:17" ht="12.95" customHeight="1">
      <c r="A50" s="3" t="s">
        <v>129</v>
      </c>
      <c r="D50" s="5"/>
      <c r="E50" s="5"/>
      <c r="F50" s="5"/>
      <c r="G50" s="9" t="s">
        <v>6</v>
      </c>
      <c r="H50" s="2">
        <v>0.45833333333333331</v>
      </c>
      <c r="I50" s="10"/>
      <c r="J50" s="11"/>
      <c r="K50" s="12"/>
      <c r="L50" s="5"/>
      <c r="M50" s="12"/>
      <c r="N50" s="12"/>
      <c r="O50" s="5"/>
      <c r="P50" s="28"/>
    </row>
    <row r="51" spans="1:17" ht="12" customHeight="1">
      <c r="A51" s="7"/>
      <c r="B51" s="23" t="s">
        <v>10</v>
      </c>
      <c r="C51" s="75" t="s">
        <v>9</v>
      </c>
      <c r="D51" s="77" t="s">
        <v>8</v>
      </c>
      <c r="E51" s="77" t="s">
        <v>15</v>
      </c>
      <c r="F51" s="13" t="s">
        <v>17</v>
      </c>
      <c r="G51" s="79" t="s">
        <v>19</v>
      </c>
      <c r="H51" s="80"/>
      <c r="I51" s="81" t="s">
        <v>87</v>
      </c>
      <c r="J51" s="72" t="s">
        <v>1</v>
      </c>
      <c r="K51" s="73"/>
      <c r="L51" s="74"/>
      <c r="M51" s="72" t="s">
        <v>2</v>
      </c>
      <c r="N51" s="73"/>
      <c r="O51" s="74"/>
      <c r="P51" s="29" t="s">
        <v>44</v>
      </c>
    </row>
    <row r="52" spans="1:17" ht="12" customHeight="1">
      <c r="A52" s="7"/>
      <c r="B52" s="24" t="s">
        <v>11</v>
      </c>
      <c r="C52" s="76"/>
      <c r="D52" s="78"/>
      <c r="E52" s="78"/>
      <c r="F52" s="42" t="s">
        <v>18</v>
      </c>
      <c r="G52" s="14" t="s">
        <v>18</v>
      </c>
      <c r="H52" s="15" t="s">
        <v>20</v>
      </c>
      <c r="I52" s="82"/>
      <c r="J52" s="16" t="s">
        <v>3</v>
      </c>
      <c r="K52" s="16" t="s">
        <v>4</v>
      </c>
      <c r="L52" s="17" t="s">
        <v>5</v>
      </c>
      <c r="M52" s="16" t="s">
        <v>3</v>
      </c>
      <c r="N52" s="16" t="s">
        <v>4</v>
      </c>
      <c r="O52" s="17" t="s">
        <v>5</v>
      </c>
      <c r="P52" s="30" t="s">
        <v>12</v>
      </c>
    </row>
    <row r="53" spans="1:17" ht="12.95" customHeight="1">
      <c r="A53" s="7"/>
      <c r="B53" s="69">
        <v>698</v>
      </c>
      <c r="C53" s="67" t="s">
        <v>122</v>
      </c>
      <c r="D53" s="68" t="s">
        <v>123</v>
      </c>
      <c r="E53" s="67" t="s">
        <v>124</v>
      </c>
      <c r="F53" s="21">
        <v>0.56306712962962957</v>
      </c>
      <c r="G53" s="18">
        <f>IF(F53&gt;H$50,F53-H$50,F53+24-H$50)</f>
        <v>0.10473379629629626</v>
      </c>
      <c r="H53" s="19">
        <f>HOUR(G53)*60*60+MINUTE(G53)*60+SECOND(G53)</f>
        <v>9049</v>
      </c>
      <c r="I53" s="70">
        <v>1</v>
      </c>
      <c r="J53" s="19">
        <f>H53*I53</f>
        <v>9049</v>
      </c>
      <c r="K53" s="20">
        <f>RANK( J53, J$53:J$55,1)</f>
        <v>1</v>
      </c>
      <c r="L53" s="20">
        <f>RANK( K53, K$53:K$55,1)</f>
        <v>1</v>
      </c>
      <c r="M53" s="19">
        <f>H53*I53</f>
        <v>9049</v>
      </c>
      <c r="N53" s="20">
        <f>RANK( M53, M$53:M$55,1)</f>
        <v>1</v>
      </c>
      <c r="O53" s="20">
        <f>RANK( N53, N$53:N$55,1)</f>
        <v>1</v>
      </c>
      <c r="P53" s="31">
        <f>O53*1</f>
        <v>1</v>
      </c>
    </row>
    <row r="54" spans="1:17" ht="12.95" customHeight="1">
      <c r="A54" s="7"/>
      <c r="B54" s="69">
        <v>1905</v>
      </c>
      <c r="C54" s="67" t="s">
        <v>125</v>
      </c>
      <c r="D54" s="68" t="s">
        <v>123</v>
      </c>
      <c r="E54" s="67" t="s">
        <v>126</v>
      </c>
      <c r="F54" s="21">
        <v>0.57892361111111112</v>
      </c>
      <c r="G54" s="18">
        <f>IF(F54&gt;H$50,F54-H$50,F54+24-H$50)</f>
        <v>0.12059027777777781</v>
      </c>
      <c r="H54" s="19">
        <f>HOUR(G54)*60*60+MINUTE(G54)*60+SECOND(G54)</f>
        <v>10419</v>
      </c>
      <c r="I54" s="70">
        <v>1</v>
      </c>
      <c r="J54" s="19">
        <f>H54*I54</f>
        <v>10419</v>
      </c>
      <c r="K54" s="20">
        <f>RANK( J54, J$53:J$55,1)</f>
        <v>2</v>
      </c>
      <c r="L54" s="20">
        <f>RANK( K54, K$53:K$55,1)</f>
        <v>2</v>
      </c>
      <c r="M54" s="19">
        <f>H54*I54</f>
        <v>10419</v>
      </c>
      <c r="N54" s="20">
        <f>RANK( M54, M$53:M$55,1)</f>
        <v>2</v>
      </c>
      <c r="O54" s="20">
        <f>RANK( N54, N$53:N$55,1)</f>
        <v>2</v>
      </c>
      <c r="P54" s="31">
        <f>O54*1</f>
        <v>2</v>
      </c>
    </row>
    <row r="55" spans="1:17" ht="12.95" customHeight="1">
      <c r="A55" s="7"/>
      <c r="B55" s="62"/>
      <c r="C55" s="67" t="s">
        <v>120</v>
      </c>
      <c r="D55" s="68" t="s">
        <v>40</v>
      </c>
      <c r="E55" s="67" t="s">
        <v>121</v>
      </c>
      <c r="F55" s="21">
        <v>0.58707175925925925</v>
      </c>
      <c r="G55" s="18">
        <f>IF(F55&gt;H$50,F55-H$50,F55+24-H$50)</f>
        <v>0.12873842592592594</v>
      </c>
      <c r="H55" s="19">
        <f>HOUR(G55)*60*60+MINUTE(G55)*60+SECOND(G55)</f>
        <v>11123</v>
      </c>
      <c r="I55" s="70">
        <v>1.07</v>
      </c>
      <c r="J55" s="19">
        <f>H55*I55</f>
        <v>11901.61</v>
      </c>
      <c r="K55" s="20">
        <f>RANK( J55, J$53:J$55,1)</f>
        <v>3</v>
      </c>
      <c r="L55" s="20">
        <f>RANK( K55, K$53:K$55,1)</f>
        <v>3</v>
      </c>
      <c r="M55" s="19">
        <f>H55*I55</f>
        <v>11901.61</v>
      </c>
      <c r="N55" s="20">
        <f>RANK( M55, M$53:M$55,1)</f>
        <v>3</v>
      </c>
      <c r="O55" s="20">
        <f>RANK( N55, N$53:N$55,1)</f>
        <v>3</v>
      </c>
      <c r="P55" s="31">
        <f>O55*1</f>
        <v>3</v>
      </c>
    </row>
    <row r="56" spans="1:17" ht="12" customHeight="1">
      <c r="B56" s="45"/>
      <c r="C56" s="71" t="s">
        <v>130</v>
      </c>
      <c r="M56" s="26" t="s">
        <v>7</v>
      </c>
    </row>
    <row r="57" spans="1:17" s="6" customFormat="1" ht="12" customHeight="1">
      <c r="A57" s="34"/>
      <c r="B57" s="47" t="s">
        <v>127</v>
      </c>
      <c r="C57" s="4"/>
      <c r="D57" s="25"/>
      <c r="E57" s="25"/>
      <c r="F57" s="35"/>
      <c r="G57" s="36"/>
      <c r="H57" s="37"/>
      <c r="I57" s="38"/>
      <c r="K57" s="38"/>
      <c r="M57" s="39" t="s">
        <v>166</v>
      </c>
      <c r="N57" s="50"/>
      <c r="O57" s="39"/>
      <c r="P57" s="26"/>
      <c r="Q57" s="40"/>
    </row>
    <row r="58" spans="1:17" s="6" customFormat="1" ht="12" customHeight="1">
      <c r="A58" s="34"/>
      <c r="C58" s="27"/>
      <c r="D58" s="4"/>
      <c r="F58" s="35"/>
      <c r="G58" s="36"/>
      <c r="H58" s="37"/>
      <c r="I58" s="38"/>
      <c r="J58" s="41"/>
      <c r="K58" s="38"/>
      <c r="N58" s="26"/>
      <c r="O58" s="46"/>
      <c r="P58" s="26"/>
      <c r="Q58" s="40"/>
    </row>
  </sheetData>
  <sortState ref="B32:P40">
    <sortCondition ref="P32:P40"/>
  </sortState>
  <mergeCells count="35">
    <mergeCell ref="M4:O4"/>
    <mergeCell ref="I30:I31"/>
    <mergeCell ref="M20:O20"/>
    <mergeCell ref="I4:I5"/>
    <mergeCell ref="J20:L20"/>
    <mergeCell ref="J4:L4"/>
    <mergeCell ref="I42:I43"/>
    <mergeCell ref="J42:L42"/>
    <mergeCell ref="C20:C21"/>
    <mergeCell ref="D20:D21"/>
    <mergeCell ref="I20:I21"/>
    <mergeCell ref="D30:D31"/>
    <mergeCell ref="G30:H30"/>
    <mergeCell ref="C4:C5"/>
    <mergeCell ref="D4:D5"/>
    <mergeCell ref="G4:H4"/>
    <mergeCell ref="E20:E21"/>
    <mergeCell ref="E4:E5"/>
    <mergeCell ref="G20:H20"/>
    <mergeCell ref="M51:O51"/>
    <mergeCell ref="J30:L30"/>
    <mergeCell ref="M30:O30"/>
    <mergeCell ref="J51:L51"/>
    <mergeCell ref="C51:C52"/>
    <mergeCell ref="D51:D52"/>
    <mergeCell ref="E51:E52"/>
    <mergeCell ref="G51:H51"/>
    <mergeCell ref="I51:I52"/>
    <mergeCell ref="E30:E31"/>
    <mergeCell ref="M42:O42"/>
    <mergeCell ref="C42:C43"/>
    <mergeCell ref="D42:D43"/>
    <mergeCell ref="E42:E43"/>
    <mergeCell ref="G42:H42"/>
    <mergeCell ref="C30:C31"/>
  </mergeCells>
  <phoneticPr fontId="0" type="noConversion"/>
  <pageMargins left="0.55118110236220474" right="0" top="0.19685039370078741" bottom="0" header="0" footer="0"/>
  <pageSetup paperSize="9" scale="8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showGridLines="0" workbookViewId="0">
      <selection activeCell="B1" sqref="B1"/>
    </sheetView>
  </sheetViews>
  <sheetFormatPr defaultRowHeight="12.75"/>
  <cols>
    <col min="1" max="1" width="5.85546875" customWidth="1"/>
    <col min="2" max="2" width="34.42578125" customWidth="1"/>
    <col min="3" max="3" width="15.140625" customWidth="1"/>
    <col min="4" max="4" width="17.7109375" customWidth="1"/>
    <col min="5" max="5" width="11.5703125" style="164" customWidth="1"/>
    <col min="6" max="6" width="5.5703125" style="165" customWidth="1"/>
  </cols>
  <sheetData>
    <row r="1" spans="1:6" s="89" customFormat="1" ht="15.75" customHeight="1">
      <c r="A1" s="88" t="s">
        <v>131</v>
      </c>
      <c r="B1" s="88" t="s">
        <v>132</v>
      </c>
      <c r="D1" s="90"/>
      <c r="E1" s="90"/>
      <c r="F1" s="90"/>
    </row>
    <row r="2" spans="1:6" ht="16.5" customHeight="1" thickBot="1">
      <c r="A2" s="3" t="s">
        <v>16</v>
      </c>
      <c r="B2" s="91"/>
      <c r="D2" s="92"/>
      <c r="E2"/>
      <c r="F2"/>
    </row>
    <row r="3" spans="1:6" ht="12" customHeight="1" thickTop="1">
      <c r="B3" s="93" t="s">
        <v>133</v>
      </c>
      <c r="C3" s="94" t="s">
        <v>134</v>
      </c>
      <c r="D3" s="95" t="s">
        <v>135</v>
      </c>
      <c r="E3" s="96" t="s">
        <v>136</v>
      </c>
      <c r="F3" s="97" t="s">
        <v>137</v>
      </c>
    </row>
    <row r="4" spans="1:6" ht="12" customHeight="1" thickBot="1">
      <c r="B4" s="98"/>
      <c r="C4" s="99" t="s">
        <v>138</v>
      </c>
      <c r="D4" s="99" t="s">
        <v>139</v>
      </c>
      <c r="E4" s="100"/>
      <c r="F4" s="101"/>
    </row>
    <row r="5" spans="1:6" s="102" customFormat="1" ht="12.6" customHeight="1" thickTop="1">
      <c r="B5" s="103" t="s">
        <v>43</v>
      </c>
      <c r="C5" s="104">
        <v>1.5</v>
      </c>
      <c r="D5" s="105">
        <v>1</v>
      </c>
      <c r="E5" s="106">
        <f t="shared" ref="E5:E22" si="0">SUM(C5:D5)</f>
        <v>2.5</v>
      </c>
      <c r="F5" s="107">
        <f>RANK(E5,E$5:E$22,1)</f>
        <v>1</v>
      </c>
    </row>
    <row r="6" spans="1:6" s="102" customFormat="1" ht="12.6" customHeight="1">
      <c r="B6" s="108" t="s">
        <v>64</v>
      </c>
      <c r="C6" s="109">
        <v>3</v>
      </c>
      <c r="D6" s="110">
        <v>3</v>
      </c>
      <c r="E6" s="111">
        <f t="shared" si="0"/>
        <v>6</v>
      </c>
      <c r="F6" s="112">
        <f>RANK(E6,E$5:E$22,1)</f>
        <v>2</v>
      </c>
    </row>
    <row r="7" spans="1:6" s="102" customFormat="1" ht="12.6" customHeight="1">
      <c r="B7" s="108" t="s">
        <v>140</v>
      </c>
      <c r="C7" s="109">
        <v>6</v>
      </c>
      <c r="D7" s="110">
        <v>5</v>
      </c>
      <c r="E7" s="111">
        <f t="shared" si="0"/>
        <v>11</v>
      </c>
      <c r="F7" s="112">
        <f>RANK(E7,E$5:E$22,1)</f>
        <v>3</v>
      </c>
    </row>
    <row r="8" spans="1:6" s="102" customFormat="1" ht="12.6" customHeight="1">
      <c r="B8" s="108" t="s">
        <v>76</v>
      </c>
      <c r="C8" s="109">
        <v>10.5</v>
      </c>
      <c r="D8" s="110">
        <v>7</v>
      </c>
      <c r="E8" s="111">
        <f t="shared" si="0"/>
        <v>17.5</v>
      </c>
      <c r="F8" s="112">
        <f>RANK(E8,E$5:E$22,1)</f>
        <v>4</v>
      </c>
    </row>
    <row r="9" spans="1:6" s="102" customFormat="1" ht="12.6" customHeight="1">
      <c r="B9" s="108" t="s">
        <v>73</v>
      </c>
      <c r="C9" s="109">
        <v>12</v>
      </c>
      <c r="D9" s="110">
        <v>11</v>
      </c>
      <c r="E9" s="111">
        <f t="shared" si="0"/>
        <v>23</v>
      </c>
      <c r="F9" s="112">
        <f>RANK(E9,E$5:E$22,1)</f>
        <v>9</v>
      </c>
    </row>
    <row r="10" spans="1:6" s="102" customFormat="1" ht="12.6" customHeight="1">
      <c r="B10" s="108" t="s">
        <v>66</v>
      </c>
      <c r="C10" s="113">
        <v>18</v>
      </c>
      <c r="D10" s="110">
        <v>2</v>
      </c>
      <c r="E10" s="111">
        <f t="shared" si="0"/>
        <v>20</v>
      </c>
      <c r="F10" s="112" t="s">
        <v>141</v>
      </c>
    </row>
    <row r="11" spans="1:6" s="102" customFormat="1" ht="12.6" customHeight="1">
      <c r="B11" s="108" t="s">
        <v>71</v>
      </c>
      <c r="C11" s="113">
        <v>18</v>
      </c>
      <c r="D11" s="110">
        <v>4</v>
      </c>
      <c r="E11" s="111">
        <f t="shared" si="0"/>
        <v>22</v>
      </c>
      <c r="F11" s="112" t="s">
        <v>141</v>
      </c>
    </row>
    <row r="12" spans="1:6" s="102" customFormat="1" ht="12.6" customHeight="1">
      <c r="B12" s="108" t="s">
        <v>77</v>
      </c>
      <c r="C12" s="113">
        <v>18</v>
      </c>
      <c r="D12" s="110">
        <v>6</v>
      </c>
      <c r="E12" s="111">
        <f t="shared" si="0"/>
        <v>24</v>
      </c>
      <c r="F12" s="112" t="s">
        <v>141</v>
      </c>
    </row>
    <row r="13" spans="1:6" s="102" customFormat="1" ht="12.6" customHeight="1">
      <c r="B13" s="108" t="s">
        <v>85</v>
      </c>
      <c r="C13" s="113">
        <v>18</v>
      </c>
      <c r="D13" s="110">
        <v>12</v>
      </c>
      <c r="E13" s="111">
        <f t="shared" si="0"/>
        <v>30</v>
      </c>
      <c r="F13" s="112" t="s">
        <v>141</v>
      </c>
    </row>
    <row r="14" spans="1:6" s="102" customFormat="1" ht="12.6" customHeight="1">
      <c r="B14" s="108" t="s">
        <v>83</v>
      </c>
      <c r="C14" s="113">
        <v>18</v>
      </c>
      <c r="D14" s="110">
        <v>10</v>
      </c>
      <c r="E14" s="111">
        <f t="shared" si="0"/>
        <v>28</v>
      </c>
      <c r="F14" s="112" t="s">
        <v>141</v>
      </c>
    </row>
    <row r="15" spans="1:6" s="102" customFormat="1" ht="12.6" customHeight="1">
      <c r="B15" s="108" t="s">
        <v>81</v>
      </c>
      <c r="C15" s="113">
        <v>18</v>
      </c>
      <c r="D15" s="110">
        <v>8</v>
      </c>
      <c r="E15" s="111">
        <f t="shared" si="0"/>
        <v>26</v>
      </c>
      <c r="F15" s="112" t="s">
        <v>141</v>
      </c>
    </row>
    <row r="16" spans="1:6" s="102" customFormat="1" ht="12.6" customHeight="1">
      <c r="B16" s="108" t="s">
        <v>23</v>
      </c>
      <c r="C16" s="113">
        <v>18</v>
      </c>
      <c r="D16" s="110">
        <v>9</v>
      </c>
      <c r="E16" s="111">
        <f t="shared" si="0"/>
        <v>27</v>
      </c>
      <c r="F16" s="112" t="s">
        <v>141</v>
      </c>
    </row>
    <row r="17" spans="1:6" s="102" customFormat="1" ht="12.6" customHeight="1">
      <c r="B17" s="108" t="s">
        <v>142</v>
      </c>
      <c r="C17" s="113">
        <v>18</v>
      </c>
      <c r="D17" s="110">
        <v>13</v>
      </c>
      <c r="E17" s="111">
        <f t="shared" si="0"/>
        <v>31</v>
      </c>
      <c r="F17" s="112" t="s">
        <v>141</v>
      </c>
    </row>
    <row r="18" spans="1:6" s="102" customFormat="1" ht="12.6" customHeight="1">
      <c r="B18" s="108" t="s">
        <v>143</v>
      </c>
      <c r="C18" s="109">
        <v>4.5</v>
      </c>
      <c r="D18" s="114">
        <v>15</v>
      </c>
      <c r="E18" s="111">
        <f t="shared" si="0"/>
        <v>19.5</v>
      </c>
      <c r="F18" s="112" t="s">
        <v>141</v>
      </c>
    </row>
    <row r="19" spans="1:6" s="102" customFormat="1" ht="12.6" customHeight="1">
      <c r="B19" s="108" t="s">
        <v>144</v>
      </c>
      <c r="C19" s="109">
        <v>7.5</v>
      </c>
      <c r="D19" s="114">
        <v>15</v>
      </c>
      <c r="E19" s="111">
        <f t="shared" si="0"/>
        <v>22.5</v>
      </c>
      <c r="F19" s="112" t="s">
        <v>141</v>
      </c>
    </row>
    <row r="20" spans="1:6" s="102" customFormat="1" ht="12.6" customHeight="1">
      <c r="B20" s="108" t="s">
        <v>145</v>
      </c>
      <c r="C20" s="109">
        <v>9</v>
      </c>
      <c r="D20" s="114">
        <v>15</v>
      </c>
      <c r="E20" s="111">
        <f t="shared" si="0"/>
        <v>24</v>
      </c>
      <c r="F20" s="112" t="s">
        <v>141</v>
      </c>
    </row>
    <row r="21" spans="1:6" s="102" customFormat="1" ht="12.6" customHeight="1">
      <c r="B21" s="108" t="s">
        <v>146</v>
      </c>
      <c r="C21" s="109">
        <v>13.5</v>
      </c>
      <c r="D21" s="114">
        <v>15</v>
      </c>
      <c r="E21" s="111">
        <f t="shared" si="0"/>
        <v>28.5</v>
      </c>
      <c r="F21" s="112" t="s">
        <v>141</v>
      </c>
    </row>
    <row r="22" spans="1:6" s="102" customFormat="1" ht="12.6" customHeight="1">
      <c r="B22" s="108" t="s">
        <v>147</v>
      </c>
      <c r="C22" s="109">
        <v>15</v>
      </c>
      <c r="D22" s="114">
        <v>15</v>
      </c>
      <c r="E22" s="111">
        <f t="shared" si="0"/>
        <v>30</v>
      </c>
      <c r="F22" s="112" t="s">
        <v>141</v>
      </c>
    </row>
    <row r="23" spans="1:6" s="102" customFormat="1" ht="12.6" customHeight="1" thickBot="1">
      <c r="B23" s="115"/>
      <c r="C23" s="116"/>
      <c r="D23" s="117"/>
      <c r="E23" s="118"/>
      <c r="F23" s="119"/>
    </row>
    <row r="24" spans="1:6" s="120" customFormat="1" thickTop="1" thickBot="1">
      <c r="B24" s="121" t="s">
        <v>148</v>
      </c>
      <c r="C24" s="122">
        <v>10</v>
      </c>
      <c r="D24" s="122">
        <v>13</v>
      </c>
      <c r="E24" s="123"/>
      <c r="F24" s="124"/>
    </row>
    <row r="25" spans="1:6" ht="16.5" customHeight="1" thickTop="1" thickBot="1">
      <c r="A25" s="3" t="s">
        <v>13</v>
      </c>
      <c r="B25" s="91"/>
      <c r="D25" s="125"/>
      <c r="E25"/>
      <c r="F25"/>
    </row>
    <row r="26" spans="1:6" ht="12" customHeight="1" thickTop="1">
      <c r="B26" s="93" t="s">
        <v>133</v>
      </c>
      <c r="C26" s="94" t="s">
        <v>134</v>
      </c>
      <c r="D26" s="95" t="s">
        <v>135</v>
      </c>
      <c r="E26" s="96" t="s">
        <v>136</v>
      </c>
      <c r="F26" s="97" t="s">
        <v>137</v>
      </c>
    </row>
    <row r="27" spans="1:6" ht="12" customHeight="1" thickBot="1">
      <c r="B27" s="98"/>
      <c r="C27" s="99" t="s">
        <v>138</v>
      </c>
      <c r="D27" s="99" t="s">
        <v>139</v>
      </c>
      <c r="E27" s="100"/>
      <c r="F27" s="126"/>
    </row>
    <row r="28" spans="1:6" s="102" customFormat="1" ht="12.6" customHeight="1" thickTop="1">
      <c r="B28" s="103" t="s">
        <v>30</v>
      </c>
      <c r="C28" s="104">
        <v>1.5</v>
      </c>
      <c r="D28" s="127">
        <v>5</v>
      </c>
      <c r="E28" s="128">
        <f t="shared" ref="E28:E35" si="1">SUM(C28:D28)</f>
        <v>6.5</v>
      </c>
      <c r="F28" s="129">
        <f>RANK(E28,E$28:E$35,1)</f>
        <v>2</v>
      </c>
    </row>
    <row r="29" spans="1:6" s="102" customFormat="1" ht="12.6" customHeight="1">
      <c r="B29" s="108" t="s">
        <v>92</v>
      </c>
      <c r="C29" s="109">
        <v>3</v>
      </c>
      <c r="D29" s="127">
        <v>2</v>
      </c>
      <c r="E29" s="130">
        <f t="shared" si="1"/>
        <v>5</v>
      </c>
      <c r="F29" s="112">
        <f>RANK(E29,E$28:E$35,1)</f>
        <v>1</v>
      </c>
    </row>
    <row r="30" spans="1:6" s="102" customFormat="1" ht="12.6" customHeight="1">
      <c r="B30" s="108" t="s">
        <v>149</v>
      </c>
      <c r="C30" s="109">
        <v>6</v>
      </c>
      <c r="D30" s="110">
        <v>6</v>
      </c>
      <c r="E30" s="130">
        <f t="shared" si="1"/>
        <v>12</v>
      </c>
      <c r="F30" s="112">
        <f>RANK(E30,E$28:E$35,1)</f>
        <v>4</v>
      </c>
    </row>
    <row r="31" spans="1:6" s="102" customFormat="1" ht="12.6" customHeight="1">
      <c r="B31" s="108" t="s">
        <v>150</v>
      </c>
      <c r="C31" s="131">
        <v>9</v>
      </c>
      <c r="D31" s="132">
        <v>4</v>
      </c>
      <c r="E31" s="130">
        <f t="shared" si="1"/>
        <v>13</v>
      </c>
      <c r="F31" s="112">
        <f>RANK(E31,E$28:E$35,1)</f>
        <v>5</v>
      </c>
    </row>
    <row r="32" spans="1:6" s="102" customFormat="1" ht="12.6" customHeight="1">
      <c r="B32" s="108" t="s">
        <v>61</v>
      </c>
      <c r="C32" s="113">
        <v>10.5</v>
      </c>
      <c r="D32" s="127">
        <v>3</v>
      </c>
      <c r="E32" s="130">
        <f t="shared" si="1"/>
        <v>13.5</v>
      </c>
      <c r="F32" s="112" t="s">
        <v>141</v>
      </c>
    </row>
    <row r="33" spans="1:6" s="102" customFormat="1" ht="12.6" customHeight="1">
      <c r="B33" s="108" t="s">
        <v>35</v>
      </c>
      <c r="C33" s="113">
        <v>10.5</v>
      </c>
      <c r="D33" s="127">
        <v>1</v>
      </c>
      <c r="E33" s="130">
        <f t="shared" si="1"/>
        <v>11.5</v>
      </c>
      <c r="F33" s="112" t="s">
        <v>141</v>
      </c>
    </row>
    <row r="34" spans="1:6" s="102" customFormat="1" ht="12.6" customHeight="1">
      <c r="B34" s="108" t="s">
        <v>95</v>
      </c>
      <c r="C34" s="113">
        <v>10.5</v>
      </c>
      <c r="D34" s="127">
        <v>7</v>
      </c>
      <c r="E34" s="130">
        <f t="shared" si="1"/>
        <v>17.5</v>
      </c>
      <c r="F34" s="112" t="s">
        <v>141</v>
      </c>
    </row>
    <row r="35" spans="1:6" s="102" customFormat="1" ht="12.6" customHeight="1">
      <c r="B35" s="108" t="s">
        <v>151</v>
      </c>
      <c r="C35" s="109">
        <v>4.5</v>
      </c>
      <c r="D35" s="114">
        <v>9</v>
      </c>
      <c r="E35" s="130">
        <f t="shared" si="1"/>
        <v>13.5</v>
      </c>
      <c r="F35" s="112" t="s">
        <v>141</v>
      </c>
    </row>
    <row r="36" spans="1:6" s="102" customFormat="1" ht="12.6" customHeight="1" thickBot="1">
      <c r="B36" s="115"/>
      <c r="C36" s="116"/>
      <c r="D36" s="117"/>
      <c r="E36" s="118"/>
      <c r="F36" s="119"/>
    </row>
    <row r="37" spans="1:6" s="120" customFormat="1" thickTop="1" thickBot="1">
      <c r="B37" s="121" t="s">
        <v>148</v>
      </c>
      <c r="C37" s="133">
        <v>5</v>
      </c>
      <c r="D37" s="133">
        <v>7</v>
      </c>
      <c r="E37" s="123"/>
      <c r="F37" s="124"/>
    </row>
    <row r="38" spans="1:6" ht="16.5" customHeight="1" thickTop="1" thickBot="1">
      <c r="A38" s="3" t="s">
        <v>14</v>
      </c>
      <c r="B38" s="91"/>
      <c r="D38" s="125"/>
      <c r="E38"/>
      <c r="F38"/>
    </row>
    <row r="39" spans="1:6" ht="12" customHeight="1" thickTop="1">
      <c r="B39" s="93" t="s">
        <v>133</v>
      </c>
      <c r="C39" s="94" t="s">
        <v>134</v>
      </c>
      <c r="D39" s="95" t="s">
        <v>135</v>
      </c>
      <c r="E39" s="96" t="s">
        <v>136</v>
      </c>
      <c r="F39" s="97" t="s">
        <v>137</v>
      </c>
    </row>
    <row r="40" spans="1:6" ht="12" customHeight="1" thickBot="1">
      <c r="B40" s="98"/>
      <c r="C40" s="99" t="s">
        <v>138</v>
      </c>
      <c r="D40" s="99" t="s">
        <v>139</v>
      </c>
      <c r="E40" s="100"/>
      <c r="F40" s="101"/>
    </row>
    <row r="41" spans="1:6" s="102" customFormat="1" ht="12.6" customHeight="1" thickTop="1">
      <c r="B41" s="103" t="s">
        <v>50</v>
      </c>
      <c r="C41" s="104">
        <v>1.5</v>
      </c>
      <c r="D41" s="132">
        <v>5</v>
      </c>
      <c r="E41" s="106">
        <f t="shared" ref="E41:E50" si="2">SUM(C41:D41)</f>
        <v>6.5</v>
      </c>
      <c r="F41" s="107">
        <f>RANK(E41,E$41:E$50,1)</f>
        <v>1</v>
      </c>
    </row>
    <row r="42" spans="1:6" s="102" customFormat="1" ht="12.6" customHeight="1">
      <c r="B42" s="108" t="s">
        <v>152</v>
      </c>
      <c r="C42" s="109">
        <v>3</v>
      </c>
      <c r="D42" s="132">
        <v>9</v>
      </c>
      <c r="E42" s="111">
        <f t="shared" si="2"/>
        <v>12</v>
      </c>
      <c r="F42" s="112">
        <f>RANK(E42,E$41:E$50,1)</f>
        <v>3</v>
      </c>
    </row>
    <row r="43" spans="1:6" s="102" customFormat="1" ht="12.6" customHeight="1">
      <c r="B43" s="108" t="s">
        <v>51</v>
      </c>
      <c r="C43" s="109">
        <v>9</v>
      </c>
      <c r="D43" s="132">
        <v>6</v>
      </c>
      <c r="E43" s="111">
        <f t="shared" si="2"/>
        <v>15</v>
      </c>
      <c r="F43" s="112">
        <f>RANK(E43,E$41:E$50,1)</f>
        <v>5</v>
      </c>
    </row>
    <row r="44" spans="1:6" s="102" customFormat="1" ht="12.6" customHeight="1">
      <c r="B44" s="108" t="s">
        <v>105</v>
      </c>
      <c r="C44" s="131">
        <v>9</v>
      </c>
      <c r="D44" s="132">
        <v>1</v>
      </c>
      <c r="E44" s="111">
        <f t="shared" si="2"/>
        <v>10</v>
      </c>
      <c r="F44" s="112">
        <f>RANK(E44,E$41:E$50,1)</f>
        <v>2</v>
      </c>
    </row>
    <row r="45" spans="1:6" s="102" customFormat="1" ht="12.6" customHeight="1">
      <c r="B45" s="108" t="s">
        <v>37</v>
      </c>
      <c r="C45" s="134">
        <v>10.5</v>
      </c>
      <c r="D45" s="132">
        <v>7</v>
      </c>
      <c r="E45" s="111">
        <f t="shared" si="2"/>
        <v>17.5</v>
      </c>
      <c r="F45" s="112" t="s">
        <v>141</v>
      </c>
    </row>
    <row r="46" spans="1:6" s="102" customFormat="1" ht="12.6" customHeight="1">
      <c r="B46" s="108" t="s">
        <v>153</v>
      </c>
      <c r="C46" s="113">
        <v>12</v>
      </c>
      <c r="D46" s="132">
        <v>4</v>
      </c>
      <c r="E46" s="111">
        <f t="shared" si="2"/>
        <v>16</v>
      </c>
      <c r="F46" s="112" t="s">
        <v>141</v>
      </c>
    </row>
    <row r="47" spans="1:6" s="102" customFormat="1" ht="12.6" customHeight="1">
      <c r="B47" s="108" t="s">
        <v>48</v>
      </c>
      <c r="C47" s="113">
        <v>12</v>
      </c>
      <c r="D47" s="132">
        <v>2</v>
      </c>
      <c r="E47" s="111">
        <f t="shared" si="2"/>
        <v>14</v>
      </c>
      <c r="F47" s="112" t="s">
        <v>141</v>
      </c>
    </row>
    <row r="48" spans="1:6" s="102" customFormat="1" ht="12.6" customHeight="1">
      <c r="B48" s="108" t="s">
        <v>53</v>
      </c>
      <c r="C48" s="113">
        <v>12</v>
      </c>
      <c r="D48" s="132">
        <v>3</v>
      </c>
      <c r="E48" s="111">
        <f t="shared" si="2"/>
        <v>15</v>
      </c>
      <c r="F48" s="112" t="s">
        <v>141</v>
      </c>
    </row>
    <row r="49" spans="1:6" s="102" customFormat="1" ht="12.6" customHeight="1">
      <c r="B49" s="108" t="s">
        <v>154</v>
      </c>
      <c r="C49" s="113">
        <v>12</v>
      </c>
      <c r="D49" s="132">
        <v>8</v>
      </c>
      <c r="E49" s="111">
        <f t="shared" si="2"/>
        <v>20</v>
      </c>
      <c r="F49" s="112" t="s">
        <v>141</v>
      </c>
    </row>
    <row r="50" spans="1:6" s="102" customFormat="1" ht="12.6" customHeight="1">
      <c r="B50" s="108" t="s">
        <v>155</v>
      </c>
      <c r="C50" s="109">
        <v>4.5</v>
      </c>
      <c r="D50" s="135">
        <v>11</v>
      </c>
      <c r="E50" s="111">
        <f t="shared" si="2"/>
        <v>15.5</v>
      </c>
      <c r="F50" s="112" t="s">
        <v>141</v>
      </c>
    </row>
    <row r="51" spans="1:6" s="102" customFormat="1" ht="12.6" customHeight="1" thickBot="1">
      <c r="B51" s="136"/>
      <c r="C51" s="137"/>
      <c r="D51" s="138"/>
      <c r="E51" s="118"/>
      <c r="F51" s="139"/>
    </row>
    <row r="52" spans="1:6" s="120" customFormat="1" thickTop="1" thickBot="1">
      <c r="B52" s="121" t="s">
        <v>148</v>
      </c>
      <c r="C52" s="133">
        <v>6</v>
      </c>
      <c r="D52" s="133">
        <v>9</v>
      </c>
      <c r="E52" s="123"/>
      <c r="F52" s="124"/>
    </row>
    <row r="53" spans="1:6" ht="16.5" customHeight="1" thickTop="1" thickBot="1">
      <c r="A53" s="3" t="s">
        <v>24</v>
      </c>
      <c r="B53" s="91"/>
      <c r="D53" s="125"/>
      <c r="E53"/>
      <c r="F53"/>
    </row>
    <row r="54" spans="1:6" ht="12" customHeight="1" thickTop="1">
      <c r="B54" s="93" t="s">
        <v>133</v>
      </c>
      <c r="C54" s="94" t="s">
        <v>134</v>
      </c>
      <c r="D54" s="95" t="s">
        <v>135</v>
      </c>
      <c r="E54" s="96" t="s">
        <v>136</v>
      </c>
      <c r="F54" s="97" t="s">
        <v>137</v>
      </c>
    </row>
    <row r="55" spans="1:6" ht="12" customHeight="1" thickBot="1">
      <c r="B55" s="98"/>
      <c r="C55" s="99" t="s">
        <v>138</v>
      </c>
      <c r="D55" s="99" t="s">
        <v>139</v>
      </c>
      <c r="E55" s="100"/>
      <c r="F55" s="126"/>
    </row>
    <row r="56" spans="1:6" s="102" customFormat="1" ht="12.6" customHeight="1" thickTop="1">
      <c r="B56" s="103" t="s">
        <v>156</v>
      </c>
      <c r="C56" s="140">
        <v>1.5</v>
      </c>
      <c r="D56" s="141">
        <v>2</v>
      </c>
      <c r="E56" s="142">
        <f t="shared" ref="E56:E61" si="3">SUM(C56:D56)</f>
        <v>3.5</v>
      </c>
      <c r="F56" s="143">
        <f>RANK(E56,E$56:E$61,1)</f>
        <v>1</v>
      </c>
    </row>
    <row r="57" spans="1:6" s="102" customFormat="1" ht="12.6" customHeight="1">
      <c r="A57" s="144"/>
      <c r="B57" s="145" t="s">
        <v>55</v>
      </c>
      <c r="C57" s="113">
        <v>3</v>
      </c>
      <c r="D57" s="110">
        <v>6</v>
      </c>
      <c r="E57" s="130">
        <f t="shared" si="3"/>
        <v>9</v>
      </c>
      <c r="F57" s="112" t="s">
        <v>141</v>
      </c>
    </row>
    <row r="58" spans="1:6" s="102" customFormat="1" ht="12.6" customHeight="1">
      <c r="B58" s="146" t="s">
        <v>157</v>
      </c>
      <c r="C58" s="113">
        <v>3</v>
      </c>
      <c r="D58" s="141">
        <v>1</v>
      </c>
      <c r="E58" s="130">
        <f t="shared" si="3"/>
        <v>4</v>
      </c>
      <c r="F58" s="112" t="s">
        <v>141</v>
      </c>
    </row>
    <row r="59" spans="1:6" s="102" customFormat="1" ht="12.6" customHeight="1">
      <c r="B59" s="146" t="s">
        <v>108</v>
      </c>
      <c r="C59" s="113">
        <v>3</v>
      </c>
      <c r="D59" s="110">
        <v>3</v>
      </c>
      <c r="E59" s="130">
        <f t="shared" si="3"/>
        <v>6</v>
      </c>
      <c r="F59" s="112" t="s">
        <v>141</v>
      </c>
    </row>
    <row r="60" spans="1:6" s="102" customFormat="1" ht="12.6" customHeight="1">
      <c r="B60" s="108" t="s">
        <v>158</v>
      </c>
      <c r="C60" s="113">
        <v>3</v>
      </c>
      <c r="D60" s="110">
        <v>5</v>
      </c>
      <c r="E60" s="130">
        <f t="shared" si="3"/>
        <v>8</v>
      </c>
      <c r="F60" s="112" t="s">
        <v>141</v>
      </c>
    </row>
    <row r="61" spans="1:6" s="102" customFormat="1" ht="12.6" customHeight="1">
      <c r="B61" s="147" t="s">
        <v>159</v>
      </c>
      <c r="C61" s="113">
        <v>3</v>
      </c>
      <c r="D61" s="141">
        <v>4</v>
      </c>
      <c r="E61" s="130">
        <f t="shared" si="3"/>
        <v>7</v>
      </c>
      <c r="F61" s="112" t="s">
        <v>141</v>
      </c>
    </row>
    <row r="62" spans="1:6" s="102" customFormat="1" ht="12.6" customHeight="1" thickBot="1">
      <c r="B62" s="148"/>
      <c r="C62" s="116"/>
      <c r="D62" s="149"/>
      <c r="E62" s="150"/>
      <c r="F62" s="119"/>
    </row>
    <row r="63" spans="1:6" s="120" customFormat="1" thickTop="1" thickBot="1">
      <c r="B63" s="121" t="s">
        <v>148</v>
      </c>
      <c r="C63" s="133">
        <v>1</v>
      </c>
      <c r="D63" s="133">
        <v>1</v>
      </c>
      <c r="E63" s="123"/>
      <c r="F63" s="124"/>
    </row>
    <row r="64" spans="1:6" ht="16.5" customHeight="1" thickTop="1" thickBot="1">
      <c r="A64" s="151" t="s">
        <v>160</v>
      </c>
      <c r="B64" s="91"/>
      <c r="D64" s="125"/>
      <c r="E64"/>
      <c r="F64"/>
    </row>
    <row r="65" spans="1:6" s="102" customFormat="1" ht="13.5" thickTop="1">
      <c r="B65" s="93" t="s">
        <v>133</v>
      </c>
      <c r="C65" s="94" t="s">
        <v>134</v>
      </c>
      <c r="D65" s="95" t="s">
        <v>135</v>
      </c>
      <c r="E65" s="96" t="s">
        <v>136</v>
      </c>
      <c r="F65" s="97" t="s">
        <v>137</v>
      </c>
    </row>
    <row r="66" spans="1:6" s="102" customFormat="1" ht="13.5" thickBot="1">
      <c r="B66" s="98"/>
      <c r="C66" s="99" t="s">
        <v>138</v>
      </c>
      <c r="D66" s="99" t="s">
        <v>139</v>
      </c>
      <c r="E66" s="152"/>
      <c r="F66" s="126"/>
    </row>
    <row r="67" spans="1:6" s="102" customFormat="1" ht="13.5" thickTop="1">
      <c r="B67" s="153" t="s">
        <v>120</v>
      </c>
      <c r="C67" s="154"/>
      <c r="D67" s="155">
        <v>3</v>
      </c>
      <c r="E67" s="156">
        <f>SUM(C67:D67)</f>
        <v>3</v>
      </c>
      <c r="F67" s="157" t="s">
        <v>141</v>
      </c>
    </row>
    <row r="68" spans="1:6" s="102" customFormat="1">
      <c r="B68" s="158" t="s">
        <v>122</v>
      </c>
      <c r="C68" s="159"/>
      <c r="D68" s="160">
        <v>1</v>
      </c>
      <c r="E68" s="111">
        <f>SUM(C68:D68)</f>
        <v>1</v>
      </c>
      <c r="F68" s="112" t="s">
        <v>141</v>
      </c>
    </row>
    <row r="69" spans="1:6" s="102" customFormat="1">
      <c r="B69" s="158" t="s">
        <v>125</v>
      </c>
      <c r="C69" s="161"/>
      <c r="D69" s="162">
        <v>2</v>
      </c>
      <c r="E69" s="163">
        <f>SUM(C69:D69)</f>
        <v>2</v>
      </c>
      <c r="F69" s="112" t="s">
        <v>141</v>
      </c>
    </row>
    <row r="70" spans="1:6" s="102" customFormat="1" ht="13.5" thickBot="1">
      <c r="B70" s="148"/>
      <c r="C70" s="116"/>
      <c r="D70" s="149"/>
      <c r="E70" s="150"/>
      <c r="F70" s="119"/>
    </row>
    <row r="71" spans="1:6" s="120" customFormat="1" thickTop="1" thickBot="1">
      <c r="B71" s="121" t="s">
        <v>148</v>
      </c>
      <c r="C71" s="133"/>
      <c r="D71" s="133">
        <v>3</v>
      </c>
      <c r="E71" s="123"/>
      <c r="F71" s="124"/>
    </row>
    <row r="72" spans="1:6" ht="8.25" customHeight="1" thickTop="1"/>
    <row r="73" spans="1:6" ht="12" customHeight="1">
      <c r="B73" s="166" t="s">
        <v>161</v>
      </c>
      <c r="C73" s="167"/>
      <c r="D73" s="168"/>
      <c r="E73" s="169"/>
      <c r="F73" s="170"/>
    </row>
    <row r="74" spans="1:6" ht="12" customHeight="1">
      <c r="B74" s="171" t="s">
        <v>162</v>
      </c>
      <c r="C74" s="172"/>
      <c r="D74" s="168"/>
      <c r="E74" s="169"/>
      <c r="F74" s="169"/>
    </row>
    <row r="75" spans="1:6" ht="12" customHeight="1">
      <c r="B75" s="173" t="s">
        <v>163</v>
      </c>
      <c r="C75" s="174"/>
      <c r="D75" s="175"/>
      <c r="E75" s="176"/>
      <c r="F75" s="176"/>
    </row>
    <row r="76" spans="1:6" ht="12" customHeight="1">
      <c r="A76" s="177"/>
      <c r="B76" s="178" t="s">
        <v>164</v>
      </c>
      <c r="C76" s="179"/>
      <c r="D76" s="180"/>
      <c r="E76" s="181"/>
      <c r="F76" s="181"/>
    </row>
    <row r="77" spans="1:6">
      <c r="D77" s="182" t="s">
        <v>7</v>
      </c>
      <c r="E77" s="183"/>
    </row>
    <row r="78" spans="1:6">
      <c r="B78" s="114">
        <v>6</v>
      </c>
      <c r="D78" s="182" t="s">
        <v>165</v>
      </c>
      <c r="E78" s="183"/>
    </row>
    <row r="79" spans="1:6" ht="13.5" thickBot="1">
      <c r="B79" s="117">
        <v>5</v>
      </c>
    </row>
    <row r="80" spans="1:6" ht="13.5" thickTop="1"/>
  </sheetData>
  <mergeCells count="15">
    <mergeCell ref="B65:B66"/>
    <mergeCell ref="E65:E66"/>
    <mergeCell ref="F65:F66"/>
    <mergeCell ref="B39:B40"/>
    <mergeCell ref="E39:E40"/>
    <mergeCell ref="F39:F40"/>
    <mergeCell ref="B54:B55"/>
    <mergeCell ref="E54:E55"/>
    <mergeCell ref="F54:F55"/>
    <mergeCell ref="B3:B4"/>
    <mergeCell ref="E3:E4"/>
    <mergeCell ref="F3:F4"/>
    <mergeCell ref="B26:B27"/>
    <mergeCell ref="E26:E27"/>
    <mergeCell ref="F26:F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Yarış</vt:lpstr>
      <vt:lpstr>Trofe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 KARA</dc:creator>
  <cp:lastModifiedBy>hp</cp:lastModifiedBy>
  <cp:lastPrinted>2013-10-04T09:52:28Z</cp:lastPrinted>
  <dcterms:created xsi:type="dcterms:W3CDTF">2000-09-21T17:28:16Z</dcterms:created>
  <dcterms:modified xsi:type="dcterms:W3CDTF">2013-10-05T12:01:08Z</dcterms:modified>
</cp:coreProperties>
</file>