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521" windowWidth="18855" windowHeight="8490" activeTab="0"/>
  </bookViews>
  <sheets>
    <sheet name="YARIŞ" sheetId="1" r:id="rId1"/>
  </sheets>
  <definedNames/>
  <calcPr fullCalcOnLoad="1"/>
</workbook>
</file>

<file path=xl/sharedStrings.xml><?xml version="1.0" encoding="utf-8"?>
<sst xmlns="http://schemas.openxmlformats.org/spreadsheetml/2006/main" count="292" uniqueCount="114">
  <si>
    <t>:</t>
  </si>
  <si>
    <t>No</t>
  </si>
  <si>
    <t>TCC</t>
  </si>
  <si>
    <t>hh:mm:ss</t>
  </si>
  <si>
    <t>Yelken</t>
  </si>
  <si>
    <t>Finiş Saati</t>
  </si>
  <si>
    <t>gün</t>
  </si>
  <si>
    <t>saniye</t>
  </si>
  <si>
    <t>GEÇİCİ SONUÇ</t>
  </si>
  <si>
    <t>SONUÇ</t>
  </si>
  <si>
    <t>PUANI</t>
  </si>
  <si>
    <t>Düz. Süre</t>
  </si>
  <si>
    <t>Sıra</t>
  </si>
  <si>
    <t>Puan</t>
  </si>
  <si>
    <t>Geçen Süre</t>
  </si>
  <si>
    <t>YARIŞ SEKRETERLİĞİ</t>
  </si>
  <si>
    <t>Tekne Adı</t>
  </si>
  <si>
    <t>Tekne Tipi</t>
  </si>
  <si>
    <t>Tekne Sahibi / Sorumlu Kişi</t>
  </si>
  <si>
    <t>Start Saati</t>
  </si>
  <si>
    <t xml:space="preserve">    * Destek sınıfında spinnaker (simetrik veya asimetrik ) kullanan tekneler</t>
  </si>
  <si>
    <t>TCF</t>
  </si>
  <si>
    <t>FIRST 40</t>
  </si>
  <si>
    <t>PROTOTYPE</t>
  </si>
  <si>
    <t>KORZA</t>
  </si>
  <si>
    <t>MAT 1010</t>
  </si>
  <si>
    <t>FIRST 34.7</t>
  </si>
  <si>
    <t>OCEANIS 361</t>
  </si>
  <si>
    <t>FARR 55</t>
  </si>
  <si>
    <t>FARR 40</t>
  </si>
  <si>
    <t>YARIŞ KOMİTESİ BAŞKANI</t>
  </si>
  <si>
    <t>IRC II (YEŞİL) - TCC 1,069 - 1,020 arası</t>
  </si>
  <si>
    <t>IRC III (LACİVERT) - TCC 1,019 - 0,980 arası</t>
  </si>
  <si>
    <t>IRC IV (TURUNCU) -[TCC 0,979 ve altı</t>
  </si>
  <si>
    <t>YARIŞ</t>
  </si>
  <si>
    <t>ORIENT EXPRESS 6</t>
  </si>
  <si>
    <t>KER 40</t>
  </si>
  <si>
    <t>BOLT 37</t>
  </si>
  <si>
    <t>LOGO</t>
  </si>
  <si>
    <t>A 35</t>
  </si>
  <si>
    <t>MAT 10 MK2</t>
  </si>
  <si>
    <t>SİNAN SÜMER</t>
  </si>
  <si>
    <t>AHMET EKER</t>
  </si>
  <si>
    <t>ERGÜN TÜRKER</t>
  </si>
  <si>
    <t>HAYRİ MURAT GÖKÇEN</t>
  </si>
  <si>
    <t xml:space="preserve">TAYK / XLV. YIL DENİZ KUVVETLERİ KUPASI SALİH REİS AÇIK DENİZ  YAT YARIŞI </t>
  </si>
  <si>
    <t>IRC 0 (BORDO) - TCC 1,140 ve üzeri</t>
  </si>
  <si>
    <t>IRC I (SARI) - TCC 1,139 - 1,070 arası</t>
  </si>
  <si>
    <t xml:space="preserve">DESTEK (BEYAZ) </t>
  </si>
  <si>
    <t>BÜLENT ATABAY</t>
  </si>
  <si>
    <t>M. GÜRHAN TÜKER</t>
  </si>
  <si>
    <t>MORPHEUS</t>
  </si>
  <si>
    <t>SYDNEY GTS 43</t>
  </si>
  <si>
    <t>CEM BOZKURT / GÜNKUT AYVAZOĞLU</t>
  </si>
  <si>
    <t>ACADIA 7</t>
  </si>
  <si>
    <t>VEDAT TEZMAN</t>
  </si>
  <si>
    <t>USA 50955</t>
  </si>
  <si>
    <t>GOBLIN 5</t>
  </si>
  <si>
    <t>AYDIN YURDUM</t>
  </si>
  <si>
    <t>LEVENT PEYNİRCİ</t>
  </si>
  <si>
    <t>BÜLENT DEMİRCİOĞLU / K. ORHAN TÜKER</t>
  </si>
  <si>
    <t>BOLD</t>
  </si>
  <si>
    <t>MEHMET TAKİ / KERİM KAYA DİNAR</t>
  </si>
  <si>
    <t>F.B. SPOR KULÜBÜ / OĞUZ AYAN</t>
  </si>
  <si>
    <t>F.B. SPOR KULÜBÜ / EREN ÖZDAL</t>
  </si>
  <si>
    <t>DEFİNE JR.</t>
  </si>
  <si>
    <t>HALİM RAMAZANOĞLU / SELİM KAKIŞ</t>
  </si>
  <si>
    <t>TUĞRUL TEKBULUT / SERDAR ÖNER</t>
  </si>
  <si>
    <t>BOND</t>
  </si>
  <si>
    <t>SERHAT DOMANİÇ</t>
  </si>
  <si>
    <t>RAINBOW FOLLOWERS</t>
  </si>
  <si>
    <t>SUN ODYSSEY 42i</t>
  </si>
  <si>
    <t>CENGİZ BEŞOK / UFUK CÜCÜ</t>
  </si>
  <si>
    <t>CENK TEKKAYA / CEM GÖZEN</t>
  </si>
  <si>
    <t>SİNAN SÜMER / ANIL BERK BAKİ</t>
  </si>
  <si>
    <t>HUNTER</t>
  </si>
  <si>
    <t>CEVAT SATIR / DENİZ YILMAZ</t>
  </si>
  <si>
    <t>MEHMET GENCO SİNDEL</t>
  </si>
  <si>
    <t>ÖZGÜR İNAM / ERMAN AYVAZ</t>
  </si>
  <si>
    <t>POGO 8,50</t>
  </si>
  <si>
    <t>40 PLUS SAILING / ÖZCAN ÖZVERİM</t>
  </si>
  <si>
    <t>KAÇAK</t>
  </si>
  <si>
    <t>SUN FAST 32</t>
  </si>
  <si>
    <t>REHA AKBAŞ</t>
  </si>
  <si>
    <t>ADA-PUPA ADRENALİN</t>
  </si>
  <si>
    <t>* JÜPİ</t>
  </si>
  <si>
    <t>SUNFAST 3200</t>
  </si>
  <si>
    <t>BATUR İSMAİL KÜRÜZ</t>
  </si>
  <si>
    <t>BERNARD ARCAS / SERHAT ALTAY</t>
  </si>
  <si>
    <t>CENK TEKKAYA / EDİZ TÜRKOĞLU</t>
  </si>
  <si>
    <t>MERCAN - METYX</t>
  </si>
  <si>
    <t>UFUK ÇARŞIBAŞI / KEREM AYIRTMAN</t>
  </si>
  <si>
    <t>DNC</t>
  </si>
  <si>
    <t>DNF</t>
  </si>
  <si>
    <t>İLK BİTİREN TEK GÖVDELİ TEKNE (FTF) ÖDÜLÜ:     ORIENT EXPRESS 6</t>
  </si>
  <si>
    <t xml:space="preserve"> (İSTANBUL-SIĞACIK)  12-14 AĞUSTOS 2016</t>
  </si>
  <si>
    <t xml:space="preserve">14 Ağustos 2016 saat: 10:30 </t>
  </si>
  <si>
    <t>GLOBAL ACTUS - CHEESE IV</t>
  </si>
  <si>
    <t xml:space="preserve"> FORD OTOSAN - FENERBAHÇE 2</t>
  </si>
  <si>
    <t>BORUSAN RACİNG-ÇILGIN SİGMA</t>
  </si>
  <si>
    <t xml:space="preserve">ARKAS - FLYING BOX </t>
  </si>
  <si>
    <t>TURKCELL - FENERBAHÇE 1</t>
  </si>
  <si>
    <t xml:space="preserve">ARÇELİK - ALİZE </t>
  </si>
  <si>
    <t>BURGAN BANK - EXTREME</t>
  </si>
  <si>
    <t>EKER YAYIK AYRAN</t>
  </si>
  <si>
    <t>HAPPYHOUR CENOA DÖNENCE</t>
  </si>
  <si>
    <t xml:space="preserve">TÜPRAŞ - ALİZE </t>
  </si>
  <si>
    <t xml:space="preserve">PERMOLİT - ELECTRON </t>
  </si>
  <si>
    <t xml:space="preserve"> UNIQ2GO - HANGOVER</t>
  </si>
  <si>
    <t>GÜNEŞ SİGORTA - PETEK</t>
  </si>
  <si>
    <t>IBS 40 PLUS</t>
  </si>
  <si>
    <t>PROTESTO KOMİTESİ KARARI GEREĞİNCE 3470 TÜPRAŞ ALİZE TEKNESİNE %20 (3 SIRA) YER CEZASI VERİLMİŞTİR.</t>
  </si>
  <si>
    <t>PROTESTO KOMİTESİ KARARI GEREĞİNCE 3939 PERMOLIT ELECTRON TEKNESİNİN YARIŞTA GEÇEN SÜRESİNİN (134538) %1 (1345) EKLENMESİNE KARAR VERİLMİŞTİR.</t>
  </si>
  <si>
    <t xml:space="preserve">15 Ağustos 2016 saat: 11:40 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</si>
</sst>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</numFmts>
  <fonts count="54">
    <font>
      <sz val="10"/>
      <name val="Arial"/>
      <family val="0"/>
    </font>
    <font>
      <b/>
      <sz val="10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sz val="11"/>
      <name val="Arial Tur"/>
      <family val="2"/>
    </font>
    <font>
      <sz val="10"/>
      <name val="Arial Tur"/>
      <family val="2"/>
    </font>
    <font>
      <b/>
      <sz val="11"/>
      <name val="Arial Tur"/>
      <family val="2"/>
    </font>
    <font>
      <b/>
      <sz val="9"/>
      <name val="Arial Tur"/>
      <family val="2"/>
    </font>
    <font>
      <b/>
      <sz val="8"/>
      <name val="Arial Tu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 Unicode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Tur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0" fillId="24" borderId="8" applyNumberFormat="0" applyFont="0" applyAlignment="0" applyProtection="0"/>
    <xf numFmtId="0" fontId="5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2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21" fontId="3" fillId="0" borderId="10" xfId="0" applyNumberFormat="1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81" fontId="1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20" fontId="2" fillId="0" borderId="0" xfId="0" applyNumberFormat="1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80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81" fontId="8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80" fontId="7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81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180" fontId="7" fillId="0" borderId="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21" fontId="3" fillId="32" borderId="10" xfId="0" applyNumberFormat="1" applyFont="1" applyFill="1" applyBorder="1" applyAlignment="1" applyProtection="1">
      <alignment horizontal="center"/>
      <protection locked="0"/>
    </xf>
    <xf numFmtId="0" fontId="3" fillId="32" borderId="10" xfId="0" applyNumberFormat="1" applyFont="1" applyFill="1" applyBorder="1" applyAlignment="1" applyProtection="1">
      <alignment horizontal="center"/>
      <protection locked="0"/>
    </xf>
    <xf numFmtId="21" fontId="3" fillId="32" borderId="10" xfId="0" applyNumberFormat="1" applyFont="1" applyFill="1" applyBorder="1" applyAlignment="1" applyProtection="1">
      <alignment horizontal="center"/>
      <protection/>
    </xf>
    <xf numFmtId="1" fontId="3" fillId="32" borderId="10" xfId="0" applyNumberFormat="1" applyFont="1" applyFill="1" applyBorder="1" applyAlignment="1" applyProtection="1">
      <alignment horizontal="center"/>
      <protection/>
    </xf>
    <xf numFmtId="0" fontId="3" fillId="32" borderId="1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181" fontId="13" fillId="0" borderId="12" xfId="0" applyNumberFormat="1" applyFont="1" applyFill="1" applyBorder="1" applyAlignment="1">
      <alignment horizontal="center"/>
    </xf>
    <xf numFmtId="181" fontId="13" fillId="0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181" fontId="13" fillId="0" borderId="12" xfId="0" applyNumberFormat="1" applyFont="1" applyBorder="1" applyAlignment="1">
      <alignment horizontal="center"/>
    </xf>
    <xf numFmtId="181" fontId="13" fillId="0" borderId="10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81" fontId="13" fillId="0" borderId="15" xfId="0" applyNumberFormat="1" applyFont="1" applyBorder="1" applyAlignment="1">
      <alignment horizontal="center"/>
    </xf>
    <xf numFmtId="21" fontId="3" fillId="0" borderId="1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1" fontId="13" fillId="0" borderId="0" xfId="0" applyNumberFormat="1" applyFont="1" applyBorder="1" applyAlignment="1">
      <alignment horizontal="center"/>
    </xf>
    <xf numFmtId="180" fontId="7" fillId="0" borderId="17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" fontId="7" fillId="0" borderId="10" xfId="0" applyNumberFormat="1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81" fontId="8" fillId="0" borderId="11" xfId="0" applyNumberFormat="1" applyFont="1" applyFill="1" applyBorder="1" applyAlignment="1">
      <alignment horizontal="center" vertical="center"/>
    </xf>
    <xf numFmtId="181" fontId="8" fillId="0" borderId="1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13</xdr:col>
      <xdr:colOff>381000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80975" y="0"/>
          <a:ext cx="8582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80975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809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180975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180975" y="0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180975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180975" y="1377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" name="Text 2"/>
        <xdr:cNvSpPr txBox="1">
          <a:spLocks noChangeArrowheads="1"/>
        </xdr:cNvSpPr>
      </xdr:nvSpPr>
      <xdr:spPr>
        <a:xfrm>
          <a:off x="180975" y="0"/>
          <a:ext cx="919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180975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1809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180975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180975" y="0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180975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4" name="Text Box 9"/>
        <xdr:cNvSpPr txBox="1">
          <a:spLocks noChangeArrowheads="1"/>
        </xdr:cNvSpPr>
      </xdr:nvSpPr>
      <xdr:spPr>
        <a:xfrm>
          <a:off x="180975" y="1377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" name="Text 2"/>
        <xdr:cNvSpPr txBox="1">
          <a:spLocks noChangeArrowheads="1"/>
        </xdr:cNvSpPr>
      </xdr:nvSpPr>
      <xdr:spPr>
        <a:xfrm>
          <a:off x="180975" y="0"/>
          <a:ext cx="919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180975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1809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180975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180975" y="0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180975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180975" y="13773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37">
      <selection activeCell="S51" sqref="S51"/>
    </sheetView>
  </sheetViews>
  <sheetFormatPr defaultColWidth="9.140625" defaultRowHeight="12.75"/>
  <cols>
    <col min="1" max="1" width="2.7109375" style="10" customWidth="1"/>
    <col min="2" max="2" width="8.8515625" style="10" customWidth="1"/>
    <col min="3" max="3" width="23.57421875" style="10" customWidth="1"/>
    <col min="4" max="4" width="14.140625" style="10" customWidth="1"/>
    <col min="5" max="5" width="30.7109375" style="10" customWidth="1"/>
    <col min="6" max="6" width="7.57421875" style="14" customWidth="1"/>
    <col min="7" max="7" width="3.140625" style="14" customWidth="1"/>
    <col min="8" max="8" width="8.140625" style="14" customWidth="1"/>
    <col min="9" max="9" width="6.8515625" style="14" customWidth="1"/>
    <col min="10" max="10" width="5.140625" style="15" customWidth="1"/>
    <col min="11" max="11" width="7.28125" style="14" customWidth="1"/>
    <col min="12" max="12" width="3.57421875" style="14" customWidth="1"/>
    <col min="13" max="13" width="4.00390625" style="16" customWidth="1"/>
    <col min="14" max="14" width="7.28125" style="14" customWidth="1"/>
    <col min="15" max="15" width="3.57421875" style="14" customWidth="1"/>
    <col min="16" max="16" width="4.00390625" style="16" customWidth="1"/>
    <col min="17" max="17" width="5.140625" style="55" customWidth="1"/>
    <col min="18" max="16384" width="9.140625" style="14" customWidth="1"/>
  </cols>
  <sheetData>
    <row r="1" spans="3:17" ht="15">
      <c r="C1" s="11"/>
      <c r="D1" s="11"/>
      <c r="E1" s="11"/>
      <c r="F1" s="83" t="s">
        <v>45</v>
      </c>
      <c r="I1" s="10"/>
      <c r="J1" s="12"/>
      <c r="K1" s="10"/>
      <c r="L1" s="10"/>
      <c r="M1" s="13"/>
      <c r="N1" s="10"/>
      <c r="O1" s="10"/>
      <c r="P1" s="13"/>
      <c r="Q1" s="49"/>
    </row>
    <row r="2" spans="6:17" ht="12.75">
      <c r="F2" s="70" t="s">
        <v>95</v>
      </c>
      <c r="G2" s="15"/>
      <c r="J2" s="14"/>
      <c r="K2" s="16"/>
      <c r="M2" s="14"/>
      <c r="N2" s="16"/>
      <c r="O2" s="17"/>
      <c r="P2" s="17"/>
      <c r="Q2" s="16"/>
    </row>
    <row r="3" spans="6:17" ht="17.25" customHeight="1">
      <c r="F3" s="62"/>
      <c r="H3" s="15"/>
      <c r="J3" s="14"/>
      <c r="K3" s="16"/>
      <c r="M3" s="14"/>
      <c r="N3" s="16"/>
      <c r="O3" s="17"/>
      <c r="P3" s="17"/>
      <c r="Q3" s="16"/>
    </row>
    <row r="4" spans="1:17" s="28" customFormat="1" ht="21" customHeight="1">
      <c r="A4" s="44" t="s">
        <v>46</v>
      </c>
      <c r="B4" s="18"/>
      <c r="C4" s="18"/>
      <c r="D4" s="18"/>
      <c r="E4" s="18"/>
      <c r="F4" s="19" t="s">
        <v>19</v>
      </c>
      <c r="G4" s="20" t="s">
        <v>0</v>
      </c>
      <c r="H4" s="21">
        <v>0.5416666666666666</v>
      </c>
      <c r="I4" s="22"/>
      <c r="J4" s="23"/>
      <c r="K4" s="24"/>
      <c r="L4" s="20"/>
      <c r="M4" s="25"/>
      <c r="N4" s="26"/>
      <c r="O4" s="18"/>
      <c r="P4" s="27"/>
      <c r="Q4" s="50"/>
    </row>
    <row r="5" spans="1:17" s="6" customFormat="1" ht="12" customHeight="1">
      <c r="A5" s="105"/>
      <c r="B5" s="29" t="s">
        <v>4</v>
      </c>
      <c r="C5" s="106" t="s">
        <v>16</v>
      </c>
      <c r="D5" s="106" t="s">
        <v>17</v>
      </c>
      <c r="E5" s="106" t="s">
        <v>18</v>
      </c>
      <c r="F5" s="29" t="s">
        <v>5</v>
      </c>
      <c r="G5" s="109" t="s">
        <v>14</v>
      </c>
      <c r="H5" s="110"/>
      <c r="I5" s="111"/>
      <c r="J5" s="112" t="s">
        <v>2</v>
      </c>
      <c r="K5" s="114" t="s">
        <v>8</v>
      </c>
      <c r="L5" s="115"/>
      <c r="M5" s="116"/>
      <c r="N5" s="114" t="s">
        <v>9</v>
      </c>
      <c r="O5" s="115"/>
      <c r="P5" s="116"/>
      <c r="Q5" s="51" t="s">
        <v>34</v>
      </c>
    </row>
    <row r="6" spans="1:17" s="6" customFormat="1" ht="10.5" customHeight="1">
      <c r="A6" s="105"/>
      <c r="B6" s="31" t="s">
        <v>1</v>
      </c>
      <c r="C6" s="107"/>
      <c r="D6" s="108"/>
      <c r="E6" s="108"/>
      <c r="F6" s="32" t="s">
        <v>3</v>
      </c>
      <c r="G6" s="31" t="s">
        <v>6</v>
      </c>
      <c r="H6" s="32" t="s">
        <v>3</v>
      </c>
      <c r="I6" s="33" t="s">
        <v>7</v>
      </c>
      <c r="J6" s="113"/>
      <c r="K6" s="34" t="s">
        <v>11</v>
      </c>
      <c r="L6" s="34" t="s">
        <v>12</v>
      </c>
      <c r="M6" s="35" t="s">
        <v>13</v>
      </c>
      <c r="N6" s="34" t="s">
        <v>11</v>
      </c>
      <c r="O6" s="34" t="s">
        <v>12</v>
      </c>
      <c r="P6" s="35" t="s">
        <v>13</v>
      </c>
      <c r="Q6" s="52" t="s">
        <v>10</v>
      </c>
    </row>
    <row r="7" spans="1:17" s="6" customFormat="1" ht="18" customHeight="1">
      <c r="A7" s="30"/>
      <c r="B7" s="59">
        <v>2055</v>
      </c>
      <c r="C7" s="59" t="s">
        <v>35</v>
      </c>
      <c r="D7" s="59" t="s">
        <v>28</v>
      </c>
      <c r="E7" s="59" t="s">
        <v>49</v>
      </c>
      <c r="F7" s="1">
        <v>0.5031018518518519</v>
      </c>
      <c r="G7" s="2"/>
      <c r="H7" s="3">
        <f>IF(F7&gt;H$4,F7-H$4,F7+24-H$4)</f>
        <v>23.961435185185184</v>
      </c>
      <c r="I7" s="4">
        <f>DAY(G7)*24*60*60+HOUR(H7)*60*60+MINUTE(H7)*60+SECOND(H7)</f>
        <v>83068</v>
      </c>
      <c r="J7" s="84">
        <v>1.385</v>
      </c>
      <c r="K7" s="4">
        <f>I7*J7</f>
        <v>115049.18000000001</v>
      </c>
      <c r="L7" s="5">
        <f aca="true" t="shared" si="0" ref="L7:M11">RANK(K7,K$7:K$16,1)</f>
        <v>1</v>
      </c>
      <c r="M7" s="5">
        <f t="shared" si="0"/>
        <v>1</v>
      </c>
      <c r="N7" s="4">
        <f>I7*J7</f>
        <v>115049.18000000001</v>
      </c>
      <c r="O7" s="5">
        <f aca="true" t="shared" si="1" ref="O7:P11">RANK(N7,N$7:N$16,1)</f>
        <v>1</v>
      </c>
      <c r="P7" s="5">
        <f t="shared" si="1"/>
        <v>1</v>
      </c>
      <c r="Q7" s="56">
        <f aca="true" t="shared" si="2" ref="Q7:Q16">P7*1.5</f>
        <v>1.5</v>
      </c>
    </row>
    <row r="8" spans="1:17" s="6" customFormat="1" ht="18" customHeight="1">
      <c r="A8" s="30"/>
      <c r="B8" s="59">
        <v>1957</v>
      </c>
      <c r="C8" s="58" t="s">
        <v>97</v>
      </c>
      <c r="D8" s="59" t="s">
        <v>29</v>
      </c>
      <c r="E8" s="71" t="s">
        <v>59</v>
      </c>
      <c r="F8" s="1">
        <v>0.6959722222222222</v>
      </c>
      <c r="G8" s="2">
        <v>1</v>
      </c>
      <c r="H8" s="3">
        <f>IF(F8&gt;H$4,F8-H$4,F8+24-H$4)</f>
        <v>0.15430555555555558</v>
      </c>
      <c r="I8" s="4">
        <f>DAY(G8)*24*60*60+HOUR(H8)*60*60+MINUTE(H8)*60+SECOND(H8)</f>
        <v>99732</v>
      </c>
      <c r="J8" s="84">
        <v>1.167</v>
      </c>
      <c r="K8" s="4">
        <f>I8*J8</f>
        <v>116387.244</v>
      </c>
      <c r="L8" s="5">
        <f t="shared" si="0"/>
        <v>2</v>
      </c>
      <c r="M8" s="5">
        <f t="shared" si="0"/>
        <v>2</v>
      </c>
      <c r="N8" s="4">
        <f>I8*J8</f>
        <v>116387.244</v>
      </c>
      <c r="O8" s="5">
        <f t="shared" si="1"/>
        <v>2</v>
      </c>
      <c r="P8" s="5">
        <f t="shared" si="1"/>
        <v>2</v>
      </c>
      <c r="Q8" s="56">
        <f t="shared" si="2"/>
        <v>3</v>
      </c>
    </row>
    <row r="9" spans="1:17" s="6" customFormat="1" ht="18" customHeight="1">
      <c r="A9" s="30"/>
      <c r="B9" s="59">
        <v>432</v>
      </c>
      <c r="C9" s="58" t="s">
        <v>98</v>
      </c>
      <c r="D9" s="59" t="s">
        <v>29</v>
      </c>
      <c r="E9" s="58" t="s">
        <v>63</v>
      </c>
      <c r="F9" s="1">
        <v>0.7045254629629629</v>
      </c>
      <c r="G9" s="2">
        <v>1</v>
      </c>
      <c r="H9" s="3">
        <f>IF(F9&gt;H$4,F9-H$4,F9+24-H$4)</f>
        <v>0.1628587962962963</v>
      </c>
      <c r="I9" s="4">
        <f>DAY(G9)*24*60*60+HOUR(H9)*60*60+MINUTE(H9)*60+SECOND(H9)</f>
        <v>100471</v>
      </c>
      <c r="J9" s="84">
        <v>1.16</v>
      </c>
      <c r="K9" s="4">
        <f>I9*J9</f>
        <v>116546.35999999999</v>
      </c>
      <c r="L9" s="5">
        <f t="shared" si="0"/>
        <v>3</v>
      </c>
      <c r="M9" s="5">
        <f t="shared" si="0"/>
        <v>3</v>
      </c>
      <c r="N9" s="4">
        <f>I9*J9</f>
        <v>116546.35999999999</v>
      </c>
      <c r="O9" s="5">
        <f t="shared" si="1"/>
        <v>3</v>
      </c>
      <c r="P9" s="5">
        <f t="shared" si="1"/>
        <v>3</v>
      </c>
      <c r="Q9" s="56">
        <f t="shared" si="2"/>
        <v>4.5</v>
      </c>
    </row>
    <row r="10" spans="2:17" s="6" customFormat="1" ht="18" customHeight="1">
      <c r="B10" s="59">
        <v>1040</v>
      </c>
      <c r="C10" s="58" t="s">
        <v>61</v>
      </c>
      <c r="D10" s="59" t="s">
        <v>37</v>
      </c>
      <c r="E10" s="58" t="s">
        <v>62</v>
      </c>
      <c r="F10" s="1">
        <v>0.7115393518518518</v>
      </c>
      <c r="G10" s="2">
        <v>1</v>
      </c>
      <c r="H10" s="3">
        <f>IF(F10&gt;H$4,F10-H$4,F10+24-H$4)</f>
        <v>0.16987268518518517</v>
      </c>
      <c r="I10" s="4">
        <f>DAY(G10)*24*60*60+HOUR(H10)*60*60+MINUTE(H10)*60+SECOND(H10)</f>
        <v>101077</v>
      </c>
      <c r="J10" s="84">
        <v>1.164</v>
      </c>
      <c r="K10" s="4">
        <f>I10*J10</f>
        <v>117653.628</v>
      </c>
      <c r="L10" s="5">
        <f t="shared" si="0"/>
        <v>4</v>
      </c>
      <c r="M10" s="5">
        <f t="shared" si="0"/>
        <v>4</v>
      </c>
      <c r="N10" s="4">
        <f>I10*J10</f>
        <v>117653.628</v>
      </c>
      <c r="O10" s="5">
        <f t="shared" si="1"/>
        <v>4</v>
      </c>
      <c r="P10" s="5">
        <f t="shared" si="1"/>
        <v>4</v>
      </c>
      <c r="Q10" s="56">
        <f t="shared" si="2"/>
        <v>6</v>
      </c>
    </row>
    <row r="11" spans="1:17" s="6" customFormat="1" ht="18" customHeight="1">
      <c r="A11" s="30"/>
      <c r="B11" s="59">
        <v>7400</v>
      </c>
      <c r="C11" s="58" t="s">
        <v>99</v>
      </c>
      <c r="D11" s="59" t="s">
        <v>29</v>
      </c>
      <c r="E11" s="58" t="s">
        <v>60</v>
      </c>
      <c r="F11" s="73">
        <v>0.9561805555555556</v>
      </c>
      <c r="G11" s="74">
        <v>1</v>
      </c>
      <c r="H11" s="75">
        <f>IF(F11&gt;H$4,F11-H$4,F11+24-H$4)</f>
        <v>0.41451388888888896</v>
      </c>
      <c r="I11" s="76">
        <f>DAY(G11)*24*60*60+HOUR(H11)*60*60+MINUTE(H11)*60+SECOND(H11)</f>
        <v>122214</v>
      </c>
      <c r="J11" s="84">
        <v>1.166</v>
      </c>
      <c r="K11" s="76">
        <f>I11*J11</f>
        <v>142501.524</v>
      </c>
      <c r="L11" s="77">
        <f t="shared" si="0"/>
        <v>5</v>
      </c>
      <c r="M11" s="77">
        <f t="shared" si="0"/>
        <v>5</v>
      </c>
      <c r="N11" s="76">
        <f>I11*J11</f>
        <v>142501.524</v>
      </c>
      <c r="O11" s="77">
        <f t="shared" si="1"/>
        <v>5</v>
      </c>
      <c r="P11" s="77">
        <f t="shared" si="1"/>
        <v>5</v>
      </c>
      <c r="Q11" s="56">
        <f t="shared" si="2"/>
        <v>7.5</v>
      </c>
    </row>
    <row r="12" spans="1:17" s="6" customFormat="1" ht="18" customHeight="1">
      <c r="A12" s="30"/>
      <c r="B12" s="59">
        <v>191</v>
      </c>
      <c r="C12" s="58" t="s">
        <v>24</v>
      </c>
      <c r="D12" s="59" t="s">
        <v>23</v>
      </c>
      <c r="E12" s="58" t="s">
        <v>50</v>
      </c>
      <c r="F12" s="1" t="s">
        <v>93</v>
      </c>
      <c r="G12" s="2"/>
      <c r="H12" s="3"/>
      <c r="I12" s="4"/>
      <c r="J12" s="84">
        <v>1.376</v>
      </c>
      <c r="K12" s="4" t="s">
        <v>93</v>
      </c>
      <c r="L12" s="5"/>
      <c r="M12" s="5">
        <v>11</v>
      </c>
      <c r="N12" s="4" t="s">
        <v>93</v>
      </c>
      <c r="O12" s="5"/>
      <c r="P12" s="5">
        <v>11</v>
      </c>
      <c r="Q12" s="56">
        <f t="shared" si="2"/>
        <v>16.5</v>
      </c>
    </row>
    <row r="13" spans="1:17" s="6" customFormat="1" ht="18" customHeight="1">
      <c r="A13" s="30"/>
      <c r="B13" s="59">
        <v>12122</v>
      </c>
      <c r="C13" s="58" t="s">
        <v>100</v>
      </c>
      <c r="D13" s="59" t="s">
        <v>36</v>
      </c>
      <c r="E13" s="58" t="s">
        <v>88</v>
      </c>
      <c r="F13" s="1" t="s">
        <v>93</v>
      </c>
      <c r="G13" s="2"/>
      <c r="H13" s="3"/>
      <c r="I13" s="4"/>
      <c r="J13" s="84">
        <v>1.187</v>
      </c>
      <c r="K13" s="4" t="s">
        <v>93</v>
      </c>
      <c r="L13" s="5"/>
      <c r="M13" s="5">
        <v>11</v>
      </c>
      <c r="N13" s="4" t="s">
        <v>93</v>
      </c>
      <c r="O13" s="5"/>
      <c r="P13" s="5">
        <v>11</v>
      </c>
      <c r="Q13" s="56">
        <f t="shared" si="2"/>
        <v>16.5</v>
      </c>
    </row>
    <row r="14" spans="1:17" s="6" customFormat="1" ht="18" customHeight="1">
      <c r="A14" s="30"/>
      <c r="B14" s="59">
        <v>8843</v>
      </c>
      <c r="C14" s="58" t="s">
        <v>51</v>
      </c>
      <c r="D14" s="59" t="s">
        <v>52</v>
      </c>
      <c r="E14" s="58" t="s">
        <v>53</v>
      </c>
      <c r="F14" s="1" t="s">
        <v>93</v>
      </c>
      <c r="G14" s="2"/>
      <c r="H14" s="3"/>
      <c r="I14" s="4"/>
      <c r="J14" s="84">
        <v>1.172</v>
      </c>
      <c r="K14" s="4" t="s">
        <v>93</v>
      </c>
      <c r="L14" s="5"/>
      <c r="M14" s="5">
        <v>11</v>
      </c>
      <c r="N14" s="4" t="s">
        <v>93</v>
      </c>
      <c r="O14" s="5"/>
      <c r="P14" s="5">
        <v>11</v>
      </c>
      <c r="Q14" s="56">
        <f t="shared" si="2"/>
        <v>16.5</v>
      </c>
    </row>
    <row r="15" spans="1:17" s="6" customFormat="1" ht="18" customHeight="1">
      <c r="A15" s="30"/>
      <c r="B15" s="59">
        <v>480</v>
      </c>
      <c r="C15" s="58" t="s">
        <v>54</v>
      </c>
      <c r="D15" s="59" t="s">
        <v>29</v>
      </c>
      <c r="E15" s="58" t="s">
        <v>55</v>
      </c>
      <c r="F15" s="1" t="s">
        <v>93</v>
      </c>
      <c r="G15" s="2"/>
      <c r="H15" s="3"/>
      <c r="I15" s="4"/>
      <c r="J15" s="84">
        <v>1.171</v>
      </c>
      <c r="K15" s="4" t="s">
        <v>93</v>
      </c>
      <c r="L15" s="5"/>
      <c r="M15" s="5">
        <v>11</v>
      </c>
      <c r="N15" s="4" t="s">
        <v>93</v>
      </c>
      <c r="O15" s="5"/>
      <c r="P15" s="5">
        <v>11</v>
      </c>
      <c r="Q15" s="56">
        <f t="shared" si="2"/>
        <v>16.5</v>
      </c>
    </row>
    <row r="16" spans="1:17" s="6" customFormat="1" ht="18" customHeight="1">
      <c r="A16" s="30"/>
      <c r="B16" s="59" t="s">
        <v>56</v>
      </c>
      <c r="C16" s="58" t="s">
        <v>57</v>
      </c>
      <c r="D16" s="59" t="s">
        <v>29</v>
      </c>
      <c r="E16" s="58" t="s">
        <v>58</v>
      </c>
      <c r="F16" s="1" t="s">
        <v>93</v>
      </c>
      <c r="G16" s="2"/>
      <c r="H16" s="3"/>
      <c r="I16" s="4"/>
      <c r="J16" s="84">
        <v>1.17</v>
      </c>
      <c r="K16" s="4" t="s">
        <v>93</v>
      </c>
      <c r="L16" s="5"/>
      <c r="M16" s="5">
        <v>11</v>
      </c>
      <c r="N16" s="4" t="s">
        <v>93</v>
      </c>
      <c r="O16" s="5"/>
      <c r="P16" s="5">
        <v>11</v>
      </c>
      <c r="Q16" s="56">
        <f t="shared" si="2"/>
        <v>16.5</v>
      </c>
    </row>
    <row r="17" spans="1:17" s="6" customFormat="1" ht="15" customHeight="1">
      <c r="A17" s="30"/>
      <c r="B17" s="61"/>
      <c r="C17" s="61"/>
      <c r="D17" s="61"/>
      <c r="E17" s="61"/>
      <c r="F17" s="62"/>
      <c r="G17" s="63"/>
      <c r="H17" s="64"/>
      <c r="I17" s="65"/>
      <c r="J17" s="66"/>
      <c r="K17" s="65"/>
      <c r="L17" s="67"/>
      <c r="M17" s="67"/>
      <c r="N17" s="65"/>
      <c r="O17" s="67"/>
      <c r="P17" s="67"/>
      <c r="Q17" s="68"/>
    </row>
    <row r="18" spans="1:17" s="28" customFormat="1" ht="21" customHeight="1">
      <c r="A18" s="44" t="s">
        <v>47</v>
      </c>
      <c r="B18" s="18"/>
      <c r="C18" s="18"/>
      <c r="D18" s="18"/>
      <c r="E18" s="18"/>
      <c r="F18" s="19" t="s">
        <v>19</v>
      </c>
      <c r="G18" s="20" t="s">
        <v>0</v>
      </c>
      <c r="H18" s="21">
        <v>0.5416666666666666</v>
      </c>
      <c r="I18" s="22"/>
      <c r="J18" s="23"/>
      <c r="K18" s="24"/>
      <c r="L18" s="20"/>
      <c r="M18" s="25"/>
      <c r="N18" s="26"/>
      <c r="O18" s="18"/>
      <c r="P18" s="27"/>
      <c r="Q18" s="50"/>
    </row>
    <row r="19" spans="1:17" s="6" customFormat="1" ht="12" customHeight="1">
      <c r="A19" s="105"/>
      <c r="B19" s="29" t="s">
        <v>4</v>
      </c>
      <c r="C19" s="106" t="s">
        <v>16</v>
      </c>
      <c r="D19" s="106" t="s">
        <v>17</v>
      </c>
      <c r="E19" s="106" t="s">
        <v>18</v>
      </c>
      <c r="F19" s="29" t="s">
        <v>5</v>
      </c>
      <c r="G19" s="109" t="s">
        <v>14</v>
      </c>
      <c r="H19" s="110"/>
      <c r="I19" s="111"/>
      <c r="J19" s="112" t="s">
        <v>2</v>
      </c>
      <c r="K19" s="114" t="s">
        <v>8</v>
      </c>
      <c r="L19" s="115"/>
      <c r="M19" s="116"/>
      <c r="N19" s="114" t="s">
        <v>9</v>
      </c>
      <c r="O19" s="115"/>
      <c r="P19" s="116"/>
      <c r="Q19" s="51" t="s">
        <v>34</v>
      </c>
    </row>
    <row r="20" spans="1:17" s="6" customFormat="1" ht="10.5" customHeight="1">
      <c r="A20" s="105"/>
      <c r="B20" s="31" t="s">
        <v>1</v>
      </c>
      <c r="C20" s="107"/>
      <c r="D20" s="108"/>
      <c r="E20" s="108"/>
      <c r="F20" s="32" t="s">
        <v>3</v>
      </c>
      <c r="G20" s="31" t="s">
        <v>6</v>
      </c>
      <c r="H20" s="32" t="s">
        <v>3</v>
      </c>
      <c r="I20" s="33" t="s">
        <v>7</v>
      </c>
      <c r="J20" s="113"/>
      <c r="K20" s="34" t="s">
        <v>11</v>
      </c>
      <c r="L20" s="34" t="s">
        <v>12</v>
      </c>
      <c r="M20" s="35" t="s">
        <v>13</v>
      </c>
      <c r="N20" s="34" t="s">
        <v>11</v>
      </c>
      <c r="O20" s="34" t="s">
        <v>12</v>
      </c>
      <c r="P20" s="35" t="s">
        <v>13</v>
      </c>
      <c r="Q20" s="52" t="s">
        <v>10</v>
      </c>
    </row>
    <row r="21" spans="1:17" s="6" customFormat="1" ht="18" customHeight="1">
      <c r="A21" s="30"/>
      <c r="B21" s="58">
        <v>3131</v>
      </c>
      <c r="C21" s="58" t="s">
        <v>65</v>
      </c>
      <c r="D21" s="58" t="s">
        <v>22</v>
      </c>
      <c r="E21" s="58" t="s">
        <v>66</v>
      </c>
      <c r="F21" s="1">
        <v>0.868576388888889</v>
      </c>
      <c r="G21" s="2">
        <v>1</v>
      </c>
      <c r="H21" s="3">
        <f>IF(F21&gt;H$18,F21-H$18,F21+24-H$18)</f>
        <v>0.32690972222222237</v>
      </c>
      <c r="I21" s="4">
        <f>DAY(G21)*24*60*60+HOUR(H21)*60*60+MINUTE(H21)*60+SECOND(H21)</f>
        <v>114645</v>
      </c>
      <c r="J21" s="85">
        <v>1.074</v>
      </c>
      <c r="K21" s="4">
        <f>I21*J21</f>
        <v>123128.73000000001</v>
      </c>
      <c r="L21" s="5">
        <f>RANK(K21,K$21:K$22,1)</f>
        <v>1</v>
      </c>
      <c r="M21" s="5">
        <f>RANK(L21,L$21:L$22,1)</f>
        <v>1</v>
      </c>
      <c r="N21" s="4">
        <f>I21*J21</f>
        <v>123128.73000000001</v>
      </c>
      <c r="O21" s="5">
        <f>RANK(N21,N$21:N$22,1)</f>
        <v>1</v>
      </c>
      <c r="P21" s="5">
        <f>RANK(O21,O$21:O$22,1)</f>
        <v>1</v>
      </c>
      <c r="Q21" s="56">
        <f>P21*1.5</f>
        <v>1.5</v>
      </c>
    </row>
    <row r="22" spans="1:17" s="6" customFormat="1" ht="18" customHeight="1">
      <c r="A22" s="30"/>
      <c r="B22" s="59">
        <v>364</v>
      </c>
      <c r="C22" s="59" t="s">
        <v>101</v>
      </c>
      <c r="D22" s="59" t="s">
        <v>23</v>
      </c>
      <c r="E22" s="59" t="s">
        <v>64</v>
      </c>
      <c r="F22" s="1" t="s">
        <v>93</v>
      </c>
      <c r="G22" s="2"/>
      <c r="H22" s="75"/>
      <c r="I22" s="76"/>
      <c r="J22" s="84">
        <v>1.107</v>
      </c>
      <c r="K22" s="4" t="s">
        <v>93</v>
      </c>
      <c r="L22" s="5"/>
      <c r="M22" s="5">
        <v>3</v>
      </c>
      <c r="N22" s="4" t="s">
        <v>93</v>
      </c>
      <c r="O22" s="5"/>
      <c r="P22" s="5">
        <v>3</v>
      </c>
      <c r="Q22" s="56">
        <f>P22*1.5</f>
        <v>4.5</v>
      </c>
    </row>
    <row r="23" spans="1:17" s="6" customFormat="1" ht="15" customHeight="1">
      <c r="A23" s="30"/>
      <c r="C23" s="61"/>
      <c r="D23" s="61"/>
      <c r="E23" s="61"/>
      <c r="F23" s="62"/>
      <c r="G23" s="63"/>
      <c r="H23" s="64"/>
      <c r="I23" s="65"/>
      <c r="J23" s="66"/>
      <c r="K23" s="65"/>
      <c r="L23" s="67"/>
      <c r="M23" s="43" t="s">
        <v>15</v>
      </c>
      <c r="N23" s="65"/>
      <c r="O23" s="67"/>
      <c r="P23" s="67"/>
      <c r="Q23" s="68"/>
    </row>
    <row r="24" spans="1:17" s="28" customFormat="1" ht="21" customHeight="1">
      <c r="A24" s="44" t="s">
        <v>31</v>
      </c>
      <c r="B24" s="18"/>
      <c r="C24" s="18"/>
      <c r="D24" s="18"/>
      <c r="E24" s="18"/>
      <c r="F24" s="19" t="s">
        <v>19</v>
      </c>
      <c r="G24" s="20" t="s">
        <v>0</v>
      </c>
      <c r="H24" s="21">
        <v>0.5416666666666666</v>
      </c>
      <c r="I24" s="22"/>
      <c r="J24" s="23"/>
      <c r="K24" s="24"/>
      <c r="L24" s="20"/>
      <c r="M24" s="25"/>
      <c r="N24" s="26"/>
      <c r="O24" s="18"/>
      <c r="P24" s="27"/>
      <c r="Q24" s="50"/>
    </row>
    <row r="25" spans="1:17" s="6" customFormat="1" ht="12" customHeight="1">
      <c r="A25" s="105"/>
      <c r="B25" s="29" t="s">
        <v>4</v>
      </c>
      <c r="C25" s="106" t="s">
        <v>16</v>
      </c>
      <c r="D25" s="106" t="s">
        <v>17</v>
      </c>
      <c r="E25" s="106" t="s">
        <v>18</v>
      </c>
      <c r="F25" s="29" t="s">
        <v>5</v>
      </c>
      <c r="G25" s="109" t="s">
        <v>14</v>
      </c>
      <c r="H25" s="110"/>
      <c r="I25" s="111"/>
      <c r="J25" s="112" t="s">
        <v>2</v>
      </c>
      <c r="K25" s="114" t="s">
        <v>8</v>
      </c>
      <c r="L25" s="115"/>
      <c r="M25" s="116"/>
      <c r="N25" s="114" t="s">
        <v>9</v>
      </c>
      <c r="O25" s="115"/>
      <c r="P25" s="116"/>
      <c r="Q25" s="51" t="s">
        <v>34</v>
      </c>
    </row>
    <row r="26" spans="1:17" s="6" customFormat="1" ht="10.5" customHeight="1">
      <c r="A26" s="105"/>
      <c r="B26" s="31" t="s">
        <v>1</v>
      </c>
      <c r="C26" s="107"/>
      <c r="D26" s="107"/>
      <c r="E26" s="107"/>
      <c r="F26" s="32" t="s">
        <v>3</v>
      </c>
      <c r="G26" s="31" t="s">
        <v>6</v>
      </c>
      <c r="H26" s="32" t="s">
        <v>3</v>
      </c>
      <c r="I26" s="33" t="s">
        <v>7</v>
      </c>
      <c r="J26" s="113"/>
      <c r="K26" s="34" t="s">
        <v>11</v>
      </c>
      <c r="L26" s="34" t="s">
        <v>12</v>
      </c>
      <c r="M26" s="35" t="s">
        <v>13</v>
      </c>
      <c r="N26" s="34" t="s">
        <v>11</v>
      </c>
      <c r="O26" s="34" t="s">
        <v>12</v>
      </c>
      <c r="P26" s="35" t="s">
        <v>13</v>
      </c>
      <c r="Q26" s="52" t="s">
        <v>10</v>
      </c>
    </row>
    <row r="27" spans="1:17" s="6" customFormat="1" ht="18" customHeight="1">
      <c r="A27" s="30"/>
      <c r="B27" s="59">
        <v>1582</v>
      </c>
      <c r="C27" s="58" t="s">
        <v>102</v>
      </c>
      <c r="D27" s="59" t="s">
        <v>25</v>
      </c>
      <c r="E27" s="69" t="s">
        <v>41</v>
      </c>
      <c r="F27" s="1">
        <v>0.015335648148148147</v>
      </c>
      <c r="G27" s="2">
        <v>1</v>
      </c>
      <c r="H27" s="3">
        <f>IF(F27&gt;H$24,F27-H$24,F27+24-H$24)</f>
        <v>23.47366898148148</v>
      </c>
      <c r="I27" s="4">
        <f>DAY(G27)*24*60*60+HOUR(H27)*60*60+MINUTE(H27)*60+SECOND(H27)</f>
        <v>127325</v>
      </c>
      <c r="J27" s="84">
        <v>1.037</v>
      </c>
      <c r="K27" s="4">
        <f>I27*J27</f>
        <v>132036.025</v>
      </c>
      <c r="L27" s="5">
        <f>RANK(K27,K$27:K$31,1)</f>
        <v>1</v>
      </c>
      <c r="M27" s="5">
        <f>RANK(L27,L$27:L$31,1)</f>
        <v>1</v>
      </c>
      <c r="N27" s="4">
        <f>I27*J27</f>
        <v>132036.025</v>
      </c>
      <c r="O27" s="5">
        <f>RANK(N27,N$27:N$31,1)</f>
        <v>1</v>
      </c>
      <c r="P27" s="5">
        <f>RANK(O27,O$27:O$31,1)</f>
        <v>1</v>
      </c>
      <c r="Q27" s="56">
        <f>P27*1.5</f>
        <v>1.5</v>
      </c>
    </row>
    <row r="28" spans="1:17" s="6" customFormat="1" ht="18" customHeight="1">
      <c r="A28" s="30"/>
      <c r="B28" s="59">
        <v>508</v>
      </c>
      <c r="C28" s="58" t="s">
        <v>38</v>
      </c>
      <c r="D28" s="89" t="s">
        <v>25</v>
      </c>
      <c r="E28" s="69" t="s">
        <v>67</v>
      </c>
      <c r="F28" s="1">
        <v>0.07511574074074073</v>
      </c>
      <c r="G28" s="2">
        <v>1</v>
      </c>
      <c r="H28" s="3">
        <f>IF(F28&gt;H$24,F28-H$24,F28+24-H$24)</f>
        <v>23.533449074074074</v>
      </c>
      <c r="I28" s="4">
        <f>DAY(G28)*24*60*60+HOUR(H28)*60*60+MINUTE(H28)*60+SECOND(H28)</f>
        <v>132490</v>
      </c>
      <c r="J28" s="84">
        <v>1.037</v>
      </c>
      <c r="K28" s="4">
        <f>I28*J28</f>
        <v>137392.12999999998</v>
      </c>
      <c r="L28" s="5">
        <f>RANK(K28,K$27:K$31,1)</f>
        <v>2</v>
      </c>
      <c r="M28" s="5">
        <f>RANK(L28,L$27:L$31,1)</f>
        <v>2</v>
      </c>
      <c r="N28" s="4">
        <f>I28*J28</f>
        <v>137392.12999999998</v>
      </c>
      <c r="O28" s="5">
        <f>RANK(N28,N$27:N$31,1)</f>
        <v>2</v>
      </c>
      <c r="P28" s="5">
        <f>RANK(O28,O$27:O$31,1)</f>
        <v>2</v>
      </c>
      <c r="Q28" s="56">
        <f>P28*1.5</f>
        <v>3</v>
      </c>
    </row>
    <row r="29" spans="1:17" s="6" customFormat="1" ht="18" customHeight="1">
      <c r="A29" s="30"/>
      <c r="B29" s="59">
        <v>10101</v>
      </c>
      <c r="C29" s="58" t="s">
        <v>103</v>
      </c>
      <c r="D29" s="89" t="s">
        <v>25</v>
      </c>
      <c r="E29" s="69" t="s">
        <v>89</v>
      </c>
      <c r="F29" s="1" t="s">
        <v>93</v>
      </c>
      <c r="G29" s="2"/>
      <c r="H29" s="3"/>
      <c r="I29" s="4"/>
      <c r="J29" s="84">
        <v>1.04</v>
      </c>
      <c r="K29" s="4" t="s">
        <v>93</v>
      </c>
      <c r="L29" s="5"/>
      <c r="M29" s="5">
        <v>6</v>
      </c>
      <c r="N29" s="4" t="s">
        <v>93</v>
      </c>
      <c r="O29" s="5"/>
      <c r="P29" s="5">
        <v>6</v>
      </c>
      <c r="Q29" s="56">
        <f>P29*1.5</f>
        <v>9</v>
      </c>
    </row>
    <row r="30" spans="1:17" s="6" customFormat="1" ht="18" customHeight="1">
      <c r="A30" s="30"/>
      <c r="B30" s="59">
        <v>965</v>
      </c>
      <c r="C30" s="89" t="s">
        <v>104</v>
      </c>
      <c r="D30" s="58" t="s">
        <v>39</v>
      </c>
      <c r="E30" s="99" t="s">
        <v>42</v>
      </c>
      <c r="F30" s="1" t="s">
        <v>93</v>
      </c>
      <c r="G30" s="2"/>
      <c r="H30" s="3"/>
      <c r="I30" s="4"/>
      <c r="J30" s="84">
        <v>1.028</v>
      </c>
      <c r="K30" s="4" t="s">
        <v>93</v>
      </c>
      <c r="L30" s="5"/>
      <c r="M30" s="5">
        <v>6</v>
      </c>
      <c r="N30" s="4" t="s">
        <v>93</v>
      </c>
      <c r="O30" s="5"/>
      <c r="P30" s="5">
        <v>6</v>
      </c>
      <c r="Q30" s="56">
        <f>P30*1.5</f>
        <v>9</v>
      </c>
    </row>
    <row r="31" spans="1:17" s="6" customFormat="1" ht="18" customHeight="1">
      <c r="A31" s="30"/>
      <c r="B31" s="59">
        <v>700007</v>
      </c>
      <c r="C31" s="89" t="s">
        <v>68</v>
      </c>
      <c r="D31" s="58" t="s">
        <v>39</v>
      </c>
      <c r="E31" s="99" t="s">
        <v>69</v>
      </c>
      <c r="F31" s="1" t="s">
        <v>93</v>
      </c>
      <c r="G31" s="2"/>
      <c r="H31" s="3"/>
      <c r="I31" s="4"/>
      <c r="J31" s="84">
        <v>1.027</v>
      </c>
      <c r="K31" s="4" t="s">
        <v>93</v>
      </c>
      <c r="L31" s="5"/>
      <c r="M31" s="5">
        <v>6</v>
      </c>
      <c r="N31" s="4" t="s">
        <v>93</v>
      </c>
      <c r="O31" s="5"/>
      <c r="P31" s="5">
        <v>6</v>
      </c>
      <c r="Q31" s="56">
        <f>P31*1.5</f>
        <v>9</v>
      </c>
    </row>
    <row r="32" spans="1:17" s="6" customFormat="1" ht="15.75" customHeight="1">
      <c r="A32" s="30"/>
      <c r="B32" s="78"/>
      <c r="C32" s="78"/>
      <c r="D32" s="78"/>
      <c r="E32" s="79"/>
      <c r="F32" s="62"/>
      <c r="G32" s="63"/>
      <c r="H32" s="64"/>
      <c r="I32" s="65"/>
      <c r="J32" s="66"/>
      <c r="K32" s="65"/>
      <c r="L32" s="67"/>
      <c r="M32" s="67"/>
      <c r="N32" s="65"/>
      <c r="O32" s="67"/>
      <c r="P32" s="67"/>
      <c r="Q32" s="68"/>
    </row>
    <row r="33" ht="12.75">
      <c r="B33" s="101" t="s">
        <v>94</v>
      </c>
    </row>
    <row r="34" ht="12.75">
      <c r="M34" s="43" t="s">
        <v>15</v>
      </c>
    </row>
    <row r="35" spans="1:17" s="6" customFormat="1" ht="15.75" customHeight="1">
      <c r="A35" s="30"/>
      <c r="B35" s="60" t="s">
        <v>30</v>
      </c>
      <c r="C35" s="7"/>
      <c r="D35" s="10"/>
      <c r="E35" s="10"/>
      <c r="F35" s="14"/>
      <c r="G35" s="14"/>
      <c r="H35" s="14"/>
      <c r="I35" s="14"/>
      <c r="J35" s="17"/>
      <c r="K35" s="14"/>
      <c r="L35" s="14"/>
      <c r="M35" s="42" t="s">
        <v>96</v>
      </c>
      <c r="N35" s="14"/>
      <c r="O35" s="14"/>
      <c r="P35" s="14"/>
      <c r="Q35" s="16"/>
    </row>
    <row r="36" spans="1:17" s="6" customFormat="1" ht="15.75" customHeight="1">
      <c r="A36" s="30"/>
      <c r="B36" s="10"/>
      <c r="C36" s="10"/>
      <c r="D36" s="10"/>
      <c r="E36" s="10"/>
      <c r="F36" s="14"/>
      <c r="G36" s="14"/>
      <c r="H36" s="14"/>
      <c r="I36" s="14"/>
      <c r="J36" s="15"/>
      <c r="K36" s="14"/>
      <c r="L36" s="14"/>
      <c r="N36" s="14"/>
      <c r="O36" s="14"/>
      <c r="P36" s="16"/>
      <c r="Q36" s="55"/>
    </row>
    <row r="37" spans="1:17" s="6" customFormat="1" ht="15.75" customHeight="1">
      <c r="A37" s="30"/>
      <c r="B37" s="10"/>
      <c r="C37" s="10"/>
      <c r="D37" s="10"/>
      <c r="E37" s="10"/>
      <c r="F37" s="14"/>
      <c r="G37" s="14"/>
      <c r="H37" s="14"/>
      <c r="I37" s="14"/>
      <c r="J37" s="15"/>
      <c r="K37" s="14"/>
      <c r="L37" s="14"/>
      <c r="N37" s="14"/>
      <c r="O37" s="14"/>
      <c r="P37" s="16"/>
      <c r="Q37" s="55"/>
    </row>
    <row r="38" spans="1:17" s="6" customFormat="1" ht="15.75" customHeight="1">
      <c r="A38" s="30"/>
      <c r="B38" s="10"/>
      <c r="C38" s="10"/>
      <c r="D38" s="10"/>
      <c r="E38" s="10"/>
      <c r="F38" s="14"/>
      <c r="G38" s="14"/>
      <c r="H38" s="14"/>
      <c r="I38" s="14"/>
      <c r="J38" s="15"/>
      <c r="K38" s="14"/>
      <c r="L38" s="14"/>
      <c r="N38" s="14"/>
      <c r="O38" s="14"/>
      <c r="P38" s="16"/>
      <c r="Q38" s="55"/>
    </row>
    <row r="39" spans="1:17" s="6" customFormat="1" ht="15.75" customHeight="1">
      <c r="A39" s="30"/>
      <c r="B39" s="78"/>
      <c r="C39" s="78"/>
      <c r="D39" s="78"/>
      <c r="E39" s="79"/>
      <c r="F39" s="83" t="s">
        <v>45</v>
      </c>
      <c r="G39" s="63"/>
      <c r="H39" s="64"/>
      <c r="I39" s="65"/>
      <c r="J39" s="66"/>
      <c r="K39" s="65"/>
      <c r="L39" s="67"/>
      <c r="M39" s="67"/>
      <c r="N39" s="65"/>
      <c r="O39" s="67"/>
      <c r="P39" s="67"/>
      <c r="Q39" s="68"/>
    </row>
    <row r="40" spans="1:17" s="6" customFormat="1" ht="15.75" customHeight="1">
      <c r="A40" s="30"/>
      <c r="B40" s="78"/>
      <c r="C40" s="78"/>
      <c r="D40" s="78"/>
      <c r="E40" s="79"/>
      <c r="F40" s="70" t="s">
        <v>95</v>
      </c>
      <c r="G40" s="63"/>
      <c r="H40" s="64"/>
      <c r="I40" s="65"/>
      <c r="J40" s="66"/>
      <c r="K40" s="65"/>
      <c r="L40" s="67"/>
      <c r="M40" s="67"/>
      <c r="N40" s="65"/>
      <c r="O40" s="67"/>
      <c r="P40" s="67"/>
      <c r="Q40" s="68"/>
    </row>
    <row r="41" spans="1:17" s="6" customFormat="1" ht="15.75" customHeight="1">
      <c r="A41" s="30"/>
      <c r="B41" s="78"/>
      <c r="C41" s="78"/>
      <c r="D41" s="78"/>
      <c r="E41" s="79"/>
      <c r="F41" s="62"/>
      <c r="G41" s="63"/>
      <c r="H41" s="64"/>
      <c r="I41" s="65"/>
      <c r="J41" s="66"/>
      <c r="K41" s="65"/>
      <c r="L41" s="67"/>
      <c r="M41" s="67"/>
      <c r="N41" s="65"/>
      <c r="O41" s="67"/>
      <c r="P41" s="67"/>
      <c r="Q41" s="68"/>
    </row>
    <row r="42" spans="1:17" s="28" customFormat="1" ht="21" customHeight="1">
      <c r="A42" s="44" t="s">
        <v>32</v>
      </c>
      <c r="B42" s="44"/>
      <c r="C42" s="18"/>
      <c r="D42" s="18"/>
      <c r="E42" s="18"/>
      <c r="F42" s="19" t="s">
        <v>19</v>
      </c>
      <c r="G42" s="20" t="s">
        <v>0</v>
      </c>
      <c r="H42" s="21">
        <v>0.5416666666666666</v>
      </c>
      <c r="I42" s="22"/>
      <c r="J42" s="23"/>
      <c r="K42" s="24"/>
      <c r="L42" s="20"/>
      <c r="M42" s="25"/>
      <c r="N42" s="26"/>
      <c r="O42" s="18"/>
      <c r="P42" s="27"/>
      <c r="Q42" s="50"/>
    </row>
    <row r="43" spans="1:17" s="6" customFormat="1" ht="12" customHeight="1">
      <c r="A43" s="105"/>
      <c r="B43" s="29" t="s">
        <v>4</v>
      </c>
      <c r="C43" s="106" t="s">
        <v>16</v>
      </c>
      <c r="D43" s="106" t="s">
        <v>17</v>
      </c>
      <c r="E43" s="106" t="s">
        <v>18</v>
      </c>
      <c r="F43" s="29" t="s">
        <v>5</v>
      </c>
      <c r="G43" s="109" t="s">
        <v>14</v>
      </c>
      <c r="H43" s="110"/>
      <c r="I43" s="111"/>
      <c r="J43" s="112" t="s">
        <v>2</v>
      </c>
      <c r="K43" s="114" t="s">
        <v>8</v>
      </c>
      <c r="L43" s="115"/>
      <c r="M43" s="116"/>
      <c r="N43" s="114" t="s">
        <v>9</v>
      </c>
      <c r="O43" s="115"/>
      <c r="P43" s="116"/>
      <c r="Q43" s="51" t="s">
        <v>34</v>
      </c>
    </row>
    <row r="44" spans="1:17" s="6" customFormat="1" ht="10.5" customHeight="1">
      <c r="A44" s="105"/>
      <c r="B44" s="31" t="s">
        <v>1</v>
      </c>
      <c r="C44" s="107"/>
      <c r="D44" s="108"/>
      <c r="E44" s="108"/>
      <c r="F44" s="32" t="s">
        <v>3</v>
      </c>
      <c r="G44" s="31" t="s">
        <v>6</v>
      </c>
      <c r="H44" s="32" t="s">
        <v>3</v>
      </c>
      <c r="I44" s="33" t="s">
        <v>7</v>
      </c>
      <c r="J44" s="113"/>
      <c r="K44" s="34" t="s">
        <v>11</v>
      </c>
      <c r="L44" s="34" t="s">
        <v>12</v>
      </c>
      <c r="M44" s="35" t="s">
        <v>13</v>
      </c>
      <c r="N44" s="34" t="s">
        <v>11</v>
      </c>
      <c r="O44" s="34" t="s">
        <v>12</v>
      </c>
      <c r="P44" s="35" t="s">
        <v>13</v>
      </c>
      <c r="Q44" s="52" t="s">
        <v>10</v>
      </c>
    </row>
    <row r="45" spans="1:17" s="9" customFormat="1" ht="18" customHeight="1">
      <c r="A45" s="30"/>
      <c r="B45" s="69">
        <v>4141</v>
      </c>
      <c r="C45" s="90" t="s">
        <v>105</v>
      </c>
      <c r="D45" s="69" t="s">
        <v>40</v>
      </c>
      <c r="E45" s="89" t="s">
        <v>78</v>
      </c>
      <c r="F45" s="1">
        <v>0.07861111111111112</v>
      </c>
      <c r="G45" s="2">
        <v>1</v>
      </c>
      <c r="H45" s="3">
        <f>IF(F45&gt;H$42,F45-H$42,F45+24-H$42)</f>
        <v>23.536944444444444</v>
      </c>
      <c r="I45" s="4">
        <f>DAY(G45)*24*60*60+HOUR(H45)*60*60+MINUTE(H45)*60+SECOND(H45)</f>
        <v>132792</v>
      </c>
      <c r="J45" s="87">
        <v>0.982</v>
      </c>
      <c r="K45" s="4">
        <f>I45*J45</f>
        <v>130401.74399999999</v>
      </c>
      <c r="L45" s="5">
        <f aca="true" t="shared" si="3" ref="L45:M49">RANK(K45,K$45:K$52,1)</f>
        <v>1</v>
      </c>
      <c r="M45" s="5">
        <f t="shared" si="3"/>
        <v>1</v>
      </c>
      <c r="N45" s="4">
        <f>I45*J45</f>
        <v>130401.74399999999</v>
      </c>
      <c r="O45" s="5">
        <f>RANK(N45,N$45:N$52,1)</f>
        <v>1</v>
      </c>
      <c r="P45" s="5">
        <f>RANK(O45,O$45:O$52,1)</f>
        <v>1</v>
      </c>
      <c r="Q45" s="56">
        <f>P45*1.5</f>
        <v>1.5</v>
      </c>
    </row>
    <row r="46" spans="1:17" s="9" customFormat="1" ht="18" customHeight="1">
      <c r="A46" s="30"/>
      <c r="B46" s="86">
        <v>1344</v>
      </c>
      <c r="C46" s="91" t="s">
        <v>75</v>
      </c>
      <c r="D46" s="86" t="s">
        <v>26</v>
      </c>
      <c r="E46" s="90" t="s">
        <v>43</v>
      </c>
      <c r="F46" s="1">
        <v>0.06252314814814815</v>
      </c>
      <c r="G46" s="2">
        <v>1</v>
      </c>
      <c r="H46" s="3">
        <f>IF(F46&gt;H$42,F46-H$42,F46+24-H$42)</f>
        <v>23.52085648148148</v>
      </c>
      <c r="I46" s="4">
        <f>DAY(G46)*24*60*60+HOUR(H46)*60*60+MINUTE(H46)*60+SECOND(H46)</f>
        <v>131402</v>
      </c>
      <c r="J46" s="87">
        <v>0.995</v>
      </c>
      <c r="K46" s="4">
        <f>I46*J46</f>
        <v>130744.99</v>
      </c>
      <c r="L46" s="5">
        <f t="shared" si="3"/>
        <v>2</v>
      </c>
      <c r="M46" s="5">
        <f t="shared" si="3"/>
        <v>2</v>
      </c>
      <c r="N46" s="4">
        <f>I46*J46</f>
        <v>130744.99</v>
      </c>
      <c r="O46" s="5">
        <f>RANK(N46,N$45:N$52,1)</f>
        <v>2</v>
      </c>
      <c r="P46" s="5">
        <f>RANK(O46,O$45:O$52,1)</f>
        <v>2</v>
      </c>
      <c r="Q46" s="56">
        <f>P46*1.5</f>
        <v>3</v>
      </c>
    </row>
    <row r="47" spans="1:17" s="9" customFormat="1" ht="18" customHeight="1">
      <c r="A47" s="30"/>
      <c r="B47" s="86">
        <v>3939</v>
      </c>
      <c r="C47" s="91" t="s">
        <v>107</v>
      </c>
      <c r="D47" s="86" t="s">
        <v>26</v>
      </c>
      <c r="E47" s="100" t="s">
        <v>73</v>
      </c>
      <c r="F47" s="1">
        <v>0.09881944444444445</v>
      </c>
      <c r="G47" s="2">
        <v>1</v>
      </c>
      <c r="H47" s="3">
        <f>IF(F47&gt;H$42,F47-H$42,F47+24-H$42)</f>
        <v>23.557152777777777</v>
      </c>
      <c r="I47" s="104">
        <v>135883</v>
      </c>
      <c r="J47" s="87">
        <v>0.997</v>
      </c>
      <c r="K47" s="4">
        <f>I47*J47</f>
        <v>135475.351</v>
      </c>
      <c r="L47" s="5">
        <f>RANK(K47,K$45:K$52,1)</f>
        <v>4</v>
      </c>
      <c r="M47" s="5">
        <f>RANK(L47,L$45:L$52,1)</f>
        <v>4</v>
      </c>
      <c r="N47" s="4">
        <f>I47*J47</f>
        <v>135475.351</v>
      </c>
      <c r="O47" s="5">
        <v>3</v>
      </c>
      <c r="P47" s="5">
        <v>4</v>
      </c>
      <c r="Q47" s="56">
        <v>6</v>
      </c>
    </row>
    <row r="48" spans="1:17" s="9" customFormat="1" ht="18" customHeight="1">
      <c r="A48" s="30"/>
      <c r="B48" s="86">
        <v>1979</v>
      </c>
      <c r="C48" s="91" t="s">
        <v>108</v>
      </c>
      <c r="D48" s="86" t="s">
        <v>26</v>
      </c>
      <c r="E48" s="100" t="s">
        <v>77</v>
      </c>
      <c r="F48" s="1">
        <v>0.26208333333333333</v>
      </c>
      <c r="G48" s="2">
        <v>1</v>
      </c>
      <c r="H48" s="3">
        <f>IF(F48&gt;H$42,F48-H$42,F48+24-H$42)</f>
        <v>23.720416666666665</v>
      </c>
      <c r="I48" s="4">
        <f>DAY(G48)*24*60*60+HOUR(H48)*60*60+MINUTE(H48)*60+SECOND(H48)</f>
        <v>148644</v>
      </c>
      <c r="J48" s="87">
        <v>0.987</v>
      </c>
      <c r="K48" s="4">
        <f>I48*J48</f>
        <v>146711.628</v>
      </c>
      <c r="L48" s="5">
        <f>RANK(K48,K$45:K$52,1)</f>
        <v>5</v>
      </c>
      <c r="M48" s="5">
        <f>RANK(L48,L$45:L$52,1)</f>
        <v>5</v>
      </c>
      <c r="N48" s="4">
        <f>I48*J48</f>
        <v>146711.628</v>
      </c>
      <c r="O48" s="5">
        <v>4</v>
      </c>
      <c r="P48" s="5">
        <v>5</v>
      </c>
      <c r="Q48" s="56">
        <f>P48*1.5</f>
        <v>7.5</v>
      </c>
    </row>
    <row r="49" spans="1:17" s="9" customFormat="1" ht="18" customHeight="1">
      <c r="A49" s="30"/>
      <c r="B49" s="86">
        <v>3470</v>
      </c>
      <c r="C49" s="91" t="s">
        <v>106</v>
      </c>
      <c r="D49" s="86" t="s">
        <v>26</v>
      </c>
      <c r="E49" s="100" t="s">
        <v>74</v>
      </c>
      <c r="F49" s="1">
        <v>0.07244212962962963</v>
      </c>
      <c r="G49" s="2">
        <v>1</v>
      </c>
      <c r="H49" s="3">
        <f>IF(F49&gt;H$42,F49-H$42,F49+24-H$42)</f>
        <v>23.53077546296296</v>
      </c>
      <c r="I49" s="4">
        <f>DAY(G49)*24*60*60+HOUR(H49)*60*60+MINUTE(H49)*60+SECOND(H49)</f>
        <v>132259</v>
      </c>
      <c r="J49" s="87">
        <v>0.996</v>
      </c>
      <c r="K49" s="4">
        <f>I49*J49</f>
        <v>131729.964</v>
      </c>
      <c r="L49" s="5">
        <f t="shared" si="3"/>
        <v>3</v>
      </c>
      <c r="M49" s="5">
        <f t="shared" si="3"/>
        <v>3</v>
      </c>
      <c r="N49" s="4">
        <f>I49*J49</f>
        <v>131729.964</v>
      </c>
      <c r="O49" s="5">
        <v>5</v>
      </c>
      <c r="P49" s="5">
        <v>6</v>
      </c>
      <c r="Q49" s="56">
        <f>P49*1.5</f>
        <v>9</v>
      </c>
    </row>
    <row r="50" spans="1:17" s="9" customFormat="1" ht="18" customHeight="1">
      <c r="A50" s="30"/>
      <c r="B50" s="86">
        <v>1938</v>
      </c>
      <c r="C50" s="91" t="s">
        <v>90</v>
      </c>
      <c r="D50" s="86" t="s">
        <v>40</v>
      </c>
      <c r="E50" s="100" t="s">
        <v>91</v>
      </c>
      <c r="F50" s="1" t="s">
        <v>93</v>
      </c>
      <c r="G50" s="2"/>
      <c r="H50" s="3"/>
      <c r="I50" s="4"/>
      <c r="J50" s="87">
        <v>0.988</v>
      </c>
      <c r="K50" s="4" t="s">
        <v>93</v>
      </c>
      <c r="L50" s="5"/>
      <c r="M50" s="5">
        <v>8</v>
      </c>
      <c r="N50" s="4" t="s">
        <v>93</v>
      </c>
      <c r="O50" s="5"/>
      <c r="P50" s="5">
        <v>8</v>
      </c>
      <c r="Q50" s="56">
        <v>12</v>
      </c>
    </row>
    <row r="51" spans="1:17" s="9" customFormat="1" ht="18" customHeight="1">
      <c r="A51" s="30"/>
      <c r="B51" s="86">
        <v>275</v>
      </c>
      <c r="C51" s="91" t="s">
        <v>109</v>
      </c>
      <c r="D51" s="86" t="s">
        <v>23</v>
      </c>
      <c r="E51" s="100" t="s">
        <v>76</v>
      </c>
      <c r="F51" s="1" t="s">
        <v>93</v>
      </c>
      <c r="G51" s="2"/>
      <c r="H51" s="3"/>
      <c r="I51" s="4"/>
      <c r="J51" s="87">
        <v>0.988</v>
      </c>
      <c r="K51" s="4" t="s">
        <v>93</v>
      </c>
      <c r="L51" s="5"/>
      <c r="M51" s="5">
        <v>8</v>
      </c>
      <c r="N51" s="4" t="s">
        <v>93</v>
      </c>
      <c r="O51" s="5"/>
      <c r="P51" s="5">
        <v>8</v>
      </c>
      <c r="Q51" s="56">
        <v>12</v>
      </c>
    </row>
    <row r="52" spans="1:17" s="9" customFormat="1" ht="18" customHeight="1">
      <c r="A52" s="30"/>
      <c r="B52" s="86"/>
      <c r="C52" s="91" t="s">
        <v>70</v>
      </c>
      <c r="D52" s="86" t="s">
        <v>71</v>
      </c>
      <c r="E52" s="58" t="s">
        <v>72</v>
      </c>
      <c r="F52" s="1" t="s">
        <v>92</v>
      </c>
      <c r="G52" s="2"/>
      <c r="H52" s="3"/>
      <c r="I52" s="4"/>
      <c r="J52" s="88">
        <v>1.009</v>
      </c>
      <c r="K52" s="4" t="s">
        <v>92</v>
      </c>
      <c r="L52" s="5"/>
      <c r="M52" s="5">
        <v>9</v>
      </c>
      <c r="N52" s="4" t="s">
        <v>92</v>
      </c>
      <c r="O52" s="5"/>
      <c r="P52" s="5">
        <v>9</v>
      </c>
      <c r="Q52" s="56">
        <v>13.5</v>
      </c>
    </row>
    <row r="53" spans="1:17" s="9" customFormat="1" ht="15.75" customHeight="1">
      <c r="A53" s="30"/>
      <c r="B53" s="103" t="s">
        <v>111</v>
      </c>
      <c r="C53" s="102"/>
      <c r="D53" s="95"/>
      <c r="E53" s="96"/>
      <c r="F53" s="62"/>
      <c r="G53" s="63"/>
      <c r="H53" s="64"/>
      <c r="I53" s="65"/>
      <c r="J53" s="97"/>
      <c r="K53" s="65"/>
      <c r="L53" s="67"/>
      <c r="M53" s="67"/>
      <c r="N53" s="65"/>
      <c r="O53" s="67"/>
      <c r="P53" s="67"/>
      <c r="Q53" s="98"/>
    </row>
    <row r="54" spans="1:17" s="9" customFormat="1" ht="15.75" customHeight="1">
      <c r="A54" s="30"/>
      <c r="B54" s="103" t="s">
        <v>112</v>
      </c>
      <c r="C54" s="94"/>
      <c r="D54" s="95"/>
      <c r="E54" s="96"/>
      <c r="F54" s="62"/>
      <c r="G54" s="63"/>
      <c r="H54" s="64"/>
      <c r="I54" s="65"/>
      <c r="J54" s="97"/>
      <c r="K54" s="65"/>
      <c r="L54" s="67"/>
      <c r="M54" s="67"/>
      <c r="N54" s="65"/>
      <c r="O54" s="67"/>
      <c r="P54" s="67"/>
      <c r="Q54" s="68"/>
    </row>
    <row r="55" spans="1:17" s="28" customFormat="1" ht="21" customHeight="1">
      <c r="A55" s="44" t="s">
        <v>33</v>
      </c>
      <c r="B55" s="18"/>
      <c r="C55" s="18"/>
      <c r="D55" s="18"/>
      <c r="E55" s="18"/>
      <c r="F55" s="19" t="s">
        <v>19</v>
      </c>
      <c r="G55" s="20" t="s">
        <v>0</v>
      </c>
      <c r="H55" s="21">
        <v>0.5416666666666666</v>
      </c>
      <c r="I55" s="22"/>
      <c r="J55" s="23"/>
      <c r="K55" s="24"/>
      <c r="L55" s="20"/>
      <c r="M55" s="25"/>
      <c r="N55" s="26"/>
      <c r="O55" s="18"/>
      <c r="P55" s="27"/>
      <c r="Q55" s="54"/>
    </row>
    <row r="56" spans="1:17" s="6" customFormat="1" ht="12" customHeight="1">
      <c r="A56" s="105"/>
      <c r="B56" s="29" t="s">
        <v>4</v>
      </c>
      <c r="C56" s="106" t="s">
        <v>16</v>
      </c>
      <c r="D56" s="106" t="s">
        <v>17</v>
      </c>
      <c r="E56" s="106" t="s">
        <v>18</v>
      </c>
      <c r="F56" s="29" t="s">
        <v>5</v>
      </c>
      <c r="G56" s="109" t="s">
        <v>14</v>
      </c>
      <c r="H56" s="110"/>
      <c r="I56" s="111"/>
      <c r="J56" s="112" t="s">
        <v>2</v>
      </c>
      <c r="K56" s="114" t="s">
        <v>8</v>
      </c>
      <c r="L56" s="115"/>
      <c r="M56" s="116"/>
      <c r="N56" s="114" t="s">
        <v>9</v>
      </c>
      <c r="O56" s="115"/>
      <c r="P56" s="116"/>
      <c r="Q56" s="51" t="s">
        <v>34</v>
      </c>
    </row>
    <row r="57" spans="1:17" s="6" customFormat="1" ht="10.5" customHeight="1">
      <c r="A57" s="105"/>
      <c r="B57" s="31" t="s">
        <v>1</v>
      </c>
      <c r="C57" s="107"/>
      <c r="D57" s="107"/>
      <c r="E57" s="107"/>
      <c r="F57" s="32" t="s">
        <v>3</v>
      </c>
      <c r="G57" s="31" t="s">
        <v>6</v>
      </c>
      <c r="H57" s="32" t="s">
        <v>3</v>
      </c>
      <c r="I57" s="33" t="s">
        <v>7</v>
      </c>
      <c r="J57" s="113"/>
      <c r="K57" s="34" t="s">
        <v>11</v>
      </c>
      <c r="L57" s="34" t="s">
        <v>12</v>
      </c>
      <c r="M57" s="35" t="s">
        <v>13</v>
      </c>
      <c r="N57" s="34" t="s">
        <v>11</v>
      </c>
      <c r="O57" s="34" t="s">
        <v>12</v>
      </c>
      <c r="P57" s="35" t="s">
        <v>13</v>
      </c>
      <c r="Q57" s="52" t="s">
        <v>10</v>
      </c>
    </row>
    <row r="58" spans="1:17" s="6" customFormat="1" ht="18" customHeight="1">
      <c r="A58" s="45"/>
      <c r="B58" s="58">
        <v>9701</v>
      </c>
      <c r="C58" s="58" t="s">
        <v>110</v>
      </c>
      <c r="D58" s="90" t="s">
        <v>79</v>
      </c>
      <c r="E58" s="69" t="s">
        <v>80</v>
      </c>
      <c r="F58" s="1">
        <v>0.2081828703703704</v>
      </c>
      <c r="G58" s="2">
        <v>1</v>
      </c>
      <c r="H58" s="3">
        <f>IF(F58&gt;H$55,F58-H$55,F58+24-H$55)</f>
        <v>23.666516203703704</v>
      </c>
      <c r="I58" s="4">
        <f>DAY(G58)*24*60*60+HOUR(H58)*60*60+MINUTE(H58)*60+SECOND(H58)</f>
        <v>143987</v>
      </c>
      <c r="J58" s="92">
        <v>0.95</v>
      </c>
      <c r="K58" s="4">
        <f>I58*J58</f>
        <v>136787.65</v>
      </c>
      <c r="L58" s="5">
        <f>RANK(K58,K$58:K$60,1)</f>
        <v>1</v>
      </c>
      <c r="M58" s="5">
        <f>RANK(L58,L$58:L$60,1)</f>
        <v>1</v>
      </c>
      <c r="N58" s="4">
        <f>I58*J58</f>
        <v>136787.65</v>
      </c>
      <c r="O58" s="5">
        <f>RANK(N58,N$58:N$60,1)</f>
        <v>1</v>
      </c>
      <c r="P58" s="5">
        <f>RANK(O58,O$58:O$60,1)</f>
        <v>1</v>
      </c>
      <c r="Q58" s="56">
        <f>P58*1.5</f>
        <v>1.5</v>
      </c>
    </row>
    <row r="59" spans="1:18" s="6" customFormat="1" ht="18" customHeight="1">
      <c r="A59" s="45"/>
      <c r="B59" s="59">
        <v>1237</v>
      </c>
      <c r="C59" s="59" t="s">
        <v>81</v>
      </c>
      <c r="D59" s="99" t="s">
        <v>82</v>
      </c>
      <c r="E59" s="86" t="s">
        <v>83</v>
      </c>
      <c r="F59" s="93">
        <v>0.3604861111111111</v>
      </c>
      <c r="G59" s="2">
        <v>1</v>
      </c>
      <c r="H59" s="3">
        <f>IF(F59&gt;H$55,F59-H$55,F59+24-H$55)</f>
        <v>23.818819444444443</v>
      </c>
      <c r="I59" s="4">
        <f>DAY(G59)*24*60*60+HOUR(H59)*60*60+MINUTE(H59)*60+SECOND(H59)</f>
        <v>157146</v>
      </c>
      <c r="J59" s="92">
        <v>0.928</v>
      </c>
      <c r="K59" s="4">
        <f>I59*J59</f>
        <v>145831.488</v>
      </c>
      <c r="L59" s="5">
        <f>RANK(K59,K$58:K$60,1)</f>
        <v>2</v>
      </c>
      <c r="M59" s="5">
        <f>RANK(L59,L$58:L$60,1)</f>
        <v>2</v>
      </c>
      <c r="N59" s="4">
        <f>I59*J59</f>
        <v>145831.488</v>
      </c>
      <c r="O59" s="5">
        <f>RANK(N59,N$58:N$60,1)</f>
        <v>2</v>
      </c>
      <c r="P59" s="5">
        <f>RANK(O59,O$58:O$60,1)</f>
        <v>2</v>
      </c>
      <c r="Q59" s="56">
        <f>P59*1.5</f>
        <v>3</v>
      </c>
      <c r="R59" s="82"/>
    </row>
    <row r="60" spans="1:17" s="6" customFormat="1" ht="18" customHeight="1">
      <c r="A60" s="45"/>
      <c r="B60" s="59">
        <v>5051</v>
      </c>
      <c r="C60" s="59" t="s">
        <v>84</v>
      </c>
      <c r="D60" s="99" t="s">
        <v>27</v>
      </c>
      <c r="E60" s="69" t="s">
        <v>44</v>
      </c>
      <c r="F60" s="1" t="s">
        <v>93</v>
      </c>
      <c r="G60" s="2"/>
      <c r="H60" s="3"/>
      <c r="I60" s="4"/>
      <c r="J60" s="92">
        <v>0.926</v>
      </c>
      <c r="K60" s="4" t="s">
        <v>93</v>
      </c>
      <c r="L60" s="5"/>
      <c r="M60" s="5">
        <v>4</v>
      </c>
      <c r="N60" s="4" t="s">
        <v>93</v>
      </c>
      <c r="O60" s="5"/>
      <c r="P60" s="5">
        <v>4</v>
      </c>
      <c r="Q60" s="56">
        <f>P60*1.5</f>
        <v>6</v>
      </c>
    </row>
    <row r="61" spans="1:17" s="6" customFormat="1" ht="18" customHeight="1">
      <c r="A61" s="45"/>
      <c r="B61" s="61"/>
      <c r="C61" s="61"/>
      <c r="D61" s="95"/>
      <c r="E61" s="95"/>
      <c r="F61" s="62"/>
      <c r="G61" s="63"/>
      <c r="H61" s="64"/>
      <c r="I61" s="65"/>
      <c r="J61" s="97"/>
      <c r="K61" s="65"/>
      <c r="L61" s="67"/>
      <c r="M61" s="67"/>
      <c r="N61" s="65"/>
      <c r="O61" s="67"/>
      <c r="P61" s="67"/>
      <c r="Q61" s="98"/>
    </row>
    <row r="62" spans="1:17" s="28" customFormat="1" ht="21" customHeight="1">
      <c r="A62" s="44" t="s">
        <v>48</v>
      </c>
      <c r="B62" s="18"/>
      <c r="C62" s="18"/>
      <c r="D62" s="18"/>
      <c r="E62" s="18"/>
      <c r="F62" s="19" t="s">
        <v>19</v>
      </c>
      <c r="G62" s="20" t="s">
        <v>0</v>
      </c>
      <c r="H62" s="21">
        <v>0.5416666666666666</v>
      </c>
      <c r="I62" s="22"/>
      <c r="J62" s="23"/>
      <c r="K62" s="24"/>
      <c r="L62" s="20"/>
      <c r="M62" s="25"/>
      <c r="N62" s="26"/>
      <c r="O62" s="18"/>
      <c r="P62" s="27"/>
      <c r="Q62" s="54"/>
    </row>
    <row r="63" spans="1:17" s="6" customFormat="1" ht="12" customHeight="1">
      <c r="A63" s="105"/>
      <c r="B63" s="29" t="s">
        <v>4</v>
      </c>
      <c r="C63" s="106" t="s">
        <v>16</v>
      </c>
      <c r="D63" s="106" t="s">
        <v>17</v>
      </c>
      <c r="E63" s="106" t="s">
        <v>18</v>
      </c>
      <c r="F63" s="29" t="s">
        <v>5</v>
      </c>
      <c r="G63" s="109" t="s">
        <v>14</v>
      </c>
      <c r="H63" s="110"/>
      <c r="I63" s="111"/>
      <c r="J63" s="112" t="s">
        <v>21</v>
      </c>
      <c r="K63" s="114" t="s">
        <v>8</v>
      </c>
      <c r="L63" s="115"/>
      <c r="M63" s="116"/>
      <c r="N63" s="114" t="s">
        <v>9</v>
      </c>
      <c r="O63" s="115"/>
      <c r="P63" s="116"/>
      <c r="Q63" s="51" t="s">
        <v>34</v>
      </c>
    </row>
    <row r="64" spans="1:17" s="6" customFormat="1" ht="10.5" customHeight="1">
      <c r="A64" s="105"/>
      <c r="B64" s="31" t="s">
        <v>1</v>
      </c>
      <c r="C64" s="107"/>
      <c r="D64" s="108"/>
      <c r="E64" s="108"/>
      <c r="F64" s="32" t="s">
        <v>3</v>
      </c>
      <c r="G64" s="31" t="s">
        <v>6</v>
      </c>
      <c r="H64" s="32" t="s">
        <v>3</v>
      </c>
      <c r="I64" s="33" t="s">
        <v>7</v>
      </c>
      <c r="J64" s="113"/>
      <c r="K64" s="34" t="s">
        <v>11</v>
      </c>
      <c r="L64" s="34" t="s">
        <v>12</v>
      </c>
      <c r="M64" s="35" t="s">
        <v>13</v>
      </c>
      <c r="N64" s="34" t="s">
        <v>11</v>
      </c>
      <c r="O64" s="34" t="s">
        <v>12</v>
      </c>
      <c r="P64" s="35" t="s">
        <v>13</v>
      </c>
      <c r="Q64" s="52" t="s">
        <v>10</v>
      </c>
    </row>
    <row r="65" spans="1:18" s="6" customFormat="1" ht="18" customHeight="1">
      <c r="A65" s="46"/>
      <c r="B65" s="91">
        <v>977</v>
      </c>
      <c r="C65" s="58" t="s">
        <v>85</v>
      </c>
      <c r="D65" s="69" t="s">
        <v>86</v>
      </c>
      <c r="E65" s="69" t="s">
        <v>87</v>
      </c>
      <c r="F65" s="93">
        <v>0.1901736111111111</v>
      </c>
      <c r="G65" s="80">
        <v>1</v>
      </c>
      <c r="H65" s="3">
        <f>IF(F65&gt;H$62,F65-H$62,F65+24-H$62)</f>
        <v>23.648506944444442</v>
      </c>
      <c r="I65" s="4">
        <f>DAY(G65)*24*60*60+HOUR(H65)*60*60+MINUTE(H65)*60+SECOND(H65)</f>
        <v>142431</v>
      </c>
      <c r="J65" s="88">
        <v>0.995</v>
      </c>
      <c r="K65" s="4">
        <f>I65*J65</f>
        <v>141718.845</v>
      </c>
      <c r="L65" s="5">
        <f>RANK(K65,K$65:K$65,1)</f>
        <v>1</v>
      </c>
      <c r="M65" s="5">
        <f>RANK(L65,L$65:L$65,1)</f>
        <v>1</v>
      </c>
      <c r="N65" s="4">
        <f>I65*J65</f>
        <v>141718.845</v>
      </c>
      <c r="O65" s="5">
        <f>RANK(N65,N$65:N$65,1)</f>
        <v>1</v>
      </c>
      <c r="P65" s="5">
        <f>RANK(O65,O$65:O$65,1)</f>
        <v>1</v>
      </c>
      <c r="Q65" s="56">
        <f>P65*1.5</f>
        <v>1.5</v>
      </c>
      <c r="R65" s="82"/>
    </row>
    <row r="66" spans="1:17" s="8" customFormat="1" ht="12.75" customHeight="1">
      <c r="A66" s="7"/>
      <c r="B66" s="36"/>
      <c r="C66" s="36"/>
      <c r="D66" s="36"/>
      <c r="E66" s="36"/>
      <c r="F66" s="37"/>
      <c r="G66" s="38"/>
      <c r="H66" s="39"/>
      <c r="I66" s="40"/>
      <c r="J66" s="41"/>
      <c r="K66" s="40"/>
      <c r="L66" s="42"/>
      <c r="M66" s="43"/>
      <c r="N66" s="40"/>
      <c r="O66" s="42"/>
      <c r="P66" s="43"/>
      <c r="Q66" s="53"/>
    </row>
    <row r="67" spans="1:17" s="8" customFormat="1" ht="12.75" customHeight="1">
      <c r="A67" s="7"/>
      <c r="B67" s="48" t="s">
        <v>20</v>
      </c>
      <c r="C67" s="47"/>
      <c r="D67" s="47"/>
      <c r="E67" s="36"/>
      <c r="F67" s="37"/>
      <c r="G67" s="38"/>
      <c r="H67" s="39"/>
      <c r="I67" s="40"/>
      <c r="J67" s="41"/>
      <c r="K67" s="40"/>
      <c r="L67" s="42"/>
      <c r="M67" s="43"/>
      <c r="N67" s="40"/>
      <c r="O67" s="42"/>
      <c r="P67" s="43"/>
      <c r="Q67" s="53"/>
    </row>
    <row r="68" spans="1:17" s="6" customFormat="1" ht="15" customHeight="1">
      <c r="A68" s="30"/>
      <c r="B68" s="61"/>
      <c r="C68" s="81"/>
      <c r="D68" s="72"/>
      <c r="E68" s="72"/>
      <c r="F68" s="62"/>
      <c r="G68" s="63"/>
      <c r="H68" s="64"/>
      <c r="I68" s="65"/>
      <c r="J68" s="66"/>
      <c r="K68" s="65"/>
      <c r="L68" s="67"/>
      <c r="M68" s="67"/>
      <c r="N68" s="65"/>
      <c r="O68" s="67"/>
      <c r="P68" s="67"/>
      <c r="Q68" s="68"/>
    </row>
    <row r="69" spans="1:17" ht="14.25" customHeight="1">
      <c r="A69" s="57"/>
      <c r="B69" s="60" t="s">
        <v>30</v>
      </c>
      <c r="C69" s="7"/>
      <c r="J69" s="17"/>
      <c r="M69" s="43" t="s">
        <v>15</v>
      </c>
      <c r="P69" s="14"/>
      <c r="Q69" s="16"/>
    </row>
    <row r="70" ht="12.75">
      <c r="M70" s="42" t="s">
        <v>113</v>
      </c>
    </row>
  </sheetData>
  <sheetProtection/>
  <mergeCells count="48">
    <mergeCell ref="A56:A57"/>
    <mergeCell ref="E25:E26"/>
    <mergeCell ref="D25:D26"/>
    <mergeCell ref="C25:C26"/>
    <mergeCell ref="A25:A26"/>
    <mergeCell ref="G43:I43"/>
    <mergeCell ref="D43:D44"/>
    <mergeCell ref="E43:E44"/>
    <mergeCell ref="J5:J6"/>
    <mergeCell ref="J25:J26"/>
    <mergeCell ref="J43:J44"/>
    <mergeCell ref="K5:M5"/>
    <mergeCell ref="G56:I56"/>
    <mergeCell ref="J56:J57"/>
    <mergeCell ref="G25:I25"/>
    <mergeCell ref="G5:I5"/>
    <mergeCell ref="N5:P5"/>
    <mergeCell ref="K25:M25"/>
    <mergeCell ref="N25:P25"/>
    <mergeCell ref="N56:P56"/>
    <mergeCell ref="K43:M43"/>
    <mergeCell ref="N43:P43"/>
    <mergeCell ref="K56:M56"/>
    <mergeCell ref="K19:M19"/>
    <mergeCell ref="N19:P19"/>
    <mergeCell ref="A63:A64"/>
    <mergeCell ref="C63:C64"/>
    <mergeCell ref="D63:D64"/>
    <mergeCell ref="E63:E64"/>
    <mergeCell ref="A5:A6"/>
    <mergeCell ref="C5:C6"/>
    <mergeCell ref="D5:D6"/>
    <mergeCell ref="E5:E6"/>
    <mergeCell ref="A43:A44"/>
    <mergeCell ref="C43:C44"/>
    <mergeCell ref="G63:I63"/>
    <mergeCell ref="J63:J64"/>
    <mergeCell ref="K63:M63"/>
    <mergeCell ref="N63:P63"/>
    <mergeCell ref="C56:C57"/>
    <mergeCell ref="D56:D57"/>
    <mergeCell ref="E56:E57"/>
    <mergeCell ref="A19:A20"/>
    <mergeCell ref="C19:C20"/>
    <mergeCell ref="D19:D20"/>
    <mergeCell ref="E19:E20"/>
    <mergeCell ref="G19:I19"/>
    <mergeCell ref="J19:J20"/>
  </mergeCells>
  <printOptions/>
  <pageMargins left="0.15748031496062992" right="0" top="0.3937007874015748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karakedi</cp:lastModifiedBy>
  <cp:lastPrinted>2016-08-15T09:58:39Z</cp:lastPrinted>
  <dcterms:created xsi:type="dcterms:W3CDTF">2001-08-31T07:36:14Z</dcterms:created>
  <dcterms:modified xsi:type="dcterms:W3CDTF">2016-08-15T10:01:19Z</dcterms:modified>
  <cp:category/>
  <cp:version/>
  <cp:contentType/>
  <cp:contentStatus/>
</cp:coreProperties>
</file>